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4940" windowHeight="9435" activeTab="1"/>
  </bookViews>
  <sheets>
    <sheet name="説明書" sheetId="1" r:id="rId1"/>
    <sheet name="入力シート" sheetId="2" r:id="rId2"/>
    <sheet name="出力シート" sheetId="3" r:id="rId3"/>
    <sheet name="元号設定シート" sheetId="4" r:id="rId4"/>
    <sheet name="単価表シート" sheetId="5" r:id="rId5"/>
    <sheet name="計算シート" sheetId="6" r:id="rId6"/>
  </sheets>
  <definedNames>
    <definedName name="Z_164D1EE0_E99B_11D0_8475_E8618AE02D09_.wvu.FilterData" localSheetId="4" hidden="1">'単価表シート'!$C$13:$C$48</definedName>
  </definedNames>
  <calcPr fullCalcOnLoad="1"/>
</workbook>
</file>

<file path=xl/sharedStrings.xml><?xml version="1.0" encoding="utf-8"?>
<sst xmlns="http://schemas.openxmlformats.org/spreadsheetml/2006/main" count="553" uniqueCount="163">
  <si>
    <t>元号</t>
  </si>
  <si>
    <t>年</t>
  </si>
  <si>
    <t>月</t>
  </si>
  <si>
    <t>から</t>
  </si>
  <si>
    <t>経過年数</t>
  </si>
  <si>
    <t>始期</t>
  </si>
  <si>
    <t>終期</t>
  </si>
  <si>
    <t>経過月数</t>
  </si>
  <si>
    <t>期間算定</t>
  </si>
  <si>
    <t>該当月数</t>
  </si>
  <si>
    <t>計</t>
  </si>
  <si>
    <t>法律改正</t>
  </si>
  <si>
    <t>始期元号</t>
  </si>
  <si>
    <t>始期年</t>
  </si>
  <si>
    <t>始期月</t>
  </si>
  <si>
    <t>終期元号</t>
  </si>
  <si>
    <t>終期年</t>
  </si>
  <si>
    <t>終期月</t>
  </si>
  <si>
    <t>納付済年数</t>
  </si>
  <si>
    <t>月数換算</t>
  </si>
  <si>
    <t>年以上</t>
  </si>
  <si>
    <t>年未満</t>
  </si>
  <si>
    <t>月</t>
  </si>
  <si>
    <t>農年期間</t>
  </si>
  <si>
    <t>未納期間</t>
  </si>
  <si>
    <t>算式A</t>
  </si>
  <si>
    <t>算式B</t>
  </si>
  <si>
    <t>農年期間１</t>
  </si>
  <si>
    <t>農年期間2</t>
  </si>
  <si>
    <t>農年期間3</t>
  </si>
  <si>
    <t>農年期間4</t>
  </si>
  <si>
    <t>農年期間5</t>
  </si>
  <si>
    <t>農年期間6</t>
  </si>
  <si>
    <t>農年期間7</t>
  </si>
  <si>
    <t>農年期間8</t>
  </si>
  <si>
    <t>農年期間9</t>
  </si>
  <si>
    <t>農年期間10</t>
  </si>
  <si>
    <t>農年期間11</t>
  </si>
  <si>
    <t>農年期間12</t>
  </si>
  <si>
    <t>農年期間13</t>
  </si>
  <si>
    <t>農年期間14</t>
  </si>
  <si>
    <t>農年期間15</t>
  </si>
  <si>
    <t>農年期間16</t>
  </si>
  <si>
    <t>農年期間17</t>
  </si>
  <si>
    <t>農年期間18</t>
  </si>
  <si>
    <t>農年期間19</t>
  </si>
  <si>
    <t>農年期間20</t>
  </si>
  <si>
    <t>未納期間１</t>
  </si>
  <si>
    <t>未納期間2</t>
  </si>
  <si>
    <t>未納期間3</t>
  </si>
  <si>
    <t>未納期間4</t>
  </si>
  <si>
    <t>未納期間5</t>
  </si>
  <si>
    <t>未納期間6</t>
  </si>
  <si>
    <t>未納期間7</t>
  </si>
  <si>
    <t>未納期間8</t>
  </si>
  <si>
    <t>未納期間9</t>
  </si>
  <si>
    <t>未納期間10</t>
  </si>
  <si>
    <t>未納期間11</t>
  </si>
  <si>
    <t>未納期間12</t>
  </si>
  <si>
    <t>未納期間13</t>
  </si>
  <si>
    <t>未納期間14</t>
  </si>
  <si>
    <t>未納期間15</t>
  </si>
  <si>
    <t>未納期間16</t>
  </si>
  <si>
    <t>未納期間17</t>
  </si>
  <si>
    <t>未納期間18</t>
  </si>
  <si>
    <t>未納期間19</t>
  </si>
  <si>
    <t>未納期間20</t>
  </si>
  <si>
    <t>３</t>
  </si>
  <si>
    <t>４</t>
  </si>
  <si>
    <t>５</t>
  </si>
  <si>
    <t>元号</t>
  </si>
  <si>
    <t>名称</t>
  </si>
  <si>
    <t>年数</t>
  </si>
  <si>
    <t>２</t>
  </si>
  <si>
    <t>昭和</t>
  </si>
  <si>
    <t>平成</t>
  </si>
  <si>
    <t>新しい元号の名称と、前</t>
  </si>
  <si>
    <t>　元号が変わった時は、</t>
  </si>
  <si>
    <t>の元号の期間の年数を</t>
  </si>
  <si>
    <t>入力してください。</t>
  </si>
  <si>
    <t>月から</t>
  </si>
  <si>
    <t>月まで</t>
  </si>
  <si>
    <t>農年期間</t>
  </si>
  <si>
    <t>未納期間</t>
  </si>
  <si>
    <t>元号対応表</t>
  </si>
  <si>
    <t>番号</t>
  </si>
  <si>
    <t>元号</t>
  </si>
  <si>
    <t>元号</t>
  </si>
  <si>
    <t>算出結果</t>
  </si>
  <si>
    <t>農年期間</t>
  </si>
  <si>
    <t>納付済期間</t>
  </si>
  <si>
    <t>一時金額</t>
  </si>
  <si>
    <t>円</t>
  </si>
  <si>
    <t>切捨なし</t>
  </si>
  <si>
    <t>切捨あり</t>
  </si>
  <si>
    <t>単価</t>
  </si>
  <si>
    <t>金額</t>
  </si>
  <si>
    <t>総計</t>
  </si>
  <si>
    <t>農年計</t>
  </si>
  <si>
    <t>未納計</t>
  </si>
  <si>
    <t>一時金計算メインシート</t>
  </si>
  <si>
    <t>（４）計算結果印刷…計算結果の詳しい内容を印刷する。</t>
  </si>
  <si>
    <t>　　　　</t>
  </si>
  <si>
    <t>（１）元号設定…元号が変わったときに入力する。</t>
  </si>
  <si>
    <t>元号：５</t>
  </si>
  <si>
    <t>終期年：１０００</t>
  </si>
  <si>
    <t>終期月：１２</t>
  </si>
  <si>
    <t>基本事項＝＞入力は空欄（白色）の部分に入力する。</t>
  </si>
  <si>
    <t>１．基本設定｛一度設定（要：置換保存）すれば再入力の必要なし。｝</t>
  </si>
  <si>
    <t>２．通常使用</t>
  </si>
  <si>
    <t>２）新しい元号の名称を（次の）名称欄に入力する。</t>
  </si>
  <si>
    <t>３）前の元号の存続期間の年数を当該欄に入力する。</t>
  </si>
  <si>
    <t>３）新しい法律の始期を入力する。</t>
  </si>
  <si>
    <t>（１）期間入力…農年期間及び未納期間を入力する。</t>
  </si>
  <si>
    <t>（２）入力期間削除…入力された農年期間及び未納期間を削除する。</t>
  </si>
  <si>
    <t>（３）計算結果表示…計算結果の詳しい内容を画面表示する。</t>
  </si>
  <si>
    <t>月</t>
  </si>
  <si>
    <t>年</t>
  </si>
  <si>
    <t>月から</t>
  </si>
  <si>
    <t>月まで</t>
  </si>
  <si>
    <t>×</t>
  </si>
  <si>
    <t>＝</t>
  </si>
  <si>
    <t>円</t>
  </si>
  <si>
    <t>月</t>
  </si>
  <si>
    <t>端数処理１（円単位）</t>
  </si>
  <si>
    <t>端数処理２（100円単位）</t>
  </si>
  <si>
    <t>月まで</t>
  </si>
  <si>
    <t>一時金計算式</t>
  </si>
  <si>
    <t>農年期間月数</t>
  </si>
  <si>
    <t>未納期間月数</t>
  </si>
  <si>
    <t>納付済月数</t>
  </si>
  <si>
    <t>１）プリンターケーブルでパソコンとプリンターをつなぐ。</t>
  </si>
  <si>
    <t>２）出力シート右下の”印刷”ボタンをクリックする。</t>
  </si>
  <si>
    <t>１）入力画面右下の”期間クリア”ボタンをクリックする。</t>
  </si>
  <si>
    <t>一時金額</t>
  </si>
  <si>
    <t>（２）単価設定…法改正（単価改正）があったとき入力する。</t>
  </si>
  <si>
    <t>２）前の法律の終期を入力（上書き）する。</t>
  </si>
  <si>
    <t>２）農年期間及び未納期間を入力する。</t>
  </si>
  <si>
    <t>４）新しい法律の終期を入力する。(ダミー）</t>
  </si>
  <si>
    <t>最終の法改正</t>
  </si>
  <si>
    <t>必ずダミー期間</t>
  </si>
  <si>
    <t>を入力する事。</t>
  </si>
  <si>
    <t>ダミー期間</t>
  </si>
  <si>
    <t>　元号　：５</t>
  </si>
  <si>
    <t>　年　　：１０００</t>
  </si>
  <si>
    <t>　月　　：１２</t>
  </si>
  <si>
    <t>の終期欄は、</t>
  </si>
  <si>
    <t>脱退及び死亡一時金試算システム取扱説明書</t>
  </si>
  <si>
    <t>１）元号設定シートを選択（元号設定ボタンをｸﾘｯｸ）する。</t>
  </si>
  <si>
    <t>１）単価表シートを選択（単価設定ボタンｸﾘｯｸ）する。</t>
  </si>
  <si>
    <t>ﾀﾞﾐｰ入力内容</t>
  </si>
  <si>
    <t>１）入力シートを選択（期間入力ボタンｸﾘｯｸ）する。</t>
  </si>
  <si>
    <t>１）出力シートを選択（出力画面ボタンｸﾘｯｸ）する。</t>
  </si>
  <si>
    <t>kokomade</t>
  </si>
  <si>
    <t>syuusei</t>
  </si>
  <si>
    <t>１円</t>
  </si>
  <si>
    <t>１００円</t>
  </si>
  <si>
    <t>直１００円</t>
  </si>
  <si>
    <t>一時金額</t>
  </si>
  <si>
    <t>単価表</t>
  </si>
  <si>
    <t>元号設定画面</t>
  </si>
  <si>
    <t>脱退又は死亡一時金試算結果出力画面</t>
  </si>
  <si>
    <t>農年期間及び未納期間入力画面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</si>
</sst>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.000000000000000000000000000000;[Red]\-#,##0.000000000000000000000000000000"/>
    <numFmt numFmtId="178" formatCode="#,##0.0000000000;[Red]\-#,##0.0000000000"/>
    <numFmt numFmtId="179" formatCode="#,##0.0000000000_ ;[Red]\-#,##0.0000000000\ "/>
    <numFmt numFmtId="180" formatCode="#,##0.00_ ;[Red]\-#,##0.00\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color indexed="58"/>
      <name val="ＭＳ Ｐゴシック"/>
      <family val="3"/>
    </font>
    <font>
      <sz val="20"/>
      <color indexed="13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9"/>
      <color indexed="14"/>
      <name val="ＭＳ Ｐゴシック"/>
      <family val="3"/>
    </font>
    <font>
      <sz val="11"/>
      <color indexed="14"/>
      <name val="ＭＳ Ｐゴシック"/>
      <family val="3"/>
    </font>
    <font>
      <sz val="9"/>
      <color indexed="53"/>
      <name val="ＭＳ Ｐゴシック"/>
      <family val="3"/>
    </font>
    <font>
      <sz val="11"/>
      <color indexed="53"/>
      <name val="ＭＳ Ｐゴシック"/>
      <family val="3"/>
    </font>
    <font>
      <sz val="9"/>
      <color indexed="12"/>
      <name val="ＭＳ Ｐゴシック"/>
      <family val="3"/>
    </font>
    <font>
      <sz val="11"/>
      <color indexed="12"/>
      <name val="ＭＳ Ｐゴシック"/>
      <family val="3"/>
    </font>
    <font>
      <sz val="9"/>
      <color indexed="17"/>
      <name val="ＭＳ Ｐゴシック"/>
      <family val="3"/>
    </font>
    <font>
      <sz val="11"/>
      <color indexed="17"/>
      <name val="ＭＳ Ｐゴシック"/>
      <family val="3"/>
    </font>
    <font>
      <sz val="9"/>
      <color indexed="20"/>
      <name val="ＭＳ Ｐゴシック"/>
      <family val="3"/>
    </font>
    <font>
      <sz val="11"/>
      <color indexed="20"/>
      <name val="ＭＳ Ｐゴシック"/>
      <family val="3"/>
    </font>
    <font>
      <sz val="10"/>
      <color indexed="13"/>
      <name val="ＭＳ Ｐゴシック"/>
      <family val="3"/>
    </font>
  </fonts>
  <fills count="11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Fill="1" applyAlignment="1">
      <alignment/>
    </xf>
    <xf numFmtId="38" fontId="0" fillId="0" borderId="0" xfId="0" applyNumberFormat="1" applyFont="1" applyFill="1" applyAlignment="1">
      <alignment/>
    </xf>
    <xf numFmtId="178" fontId="0" fillId="0" borderId="0" xfId="0" applyNumberFormat="1" applyFont="1" applyFill="1" applyAlignment="1">
      <alignment/>
    </xf>
    <xf numFmtId="40" fontId="0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 applyProtection="1">
      <alignment/>
      <protection locked="0"/>
    </xf>
    <xf numFmtId="0" fontId="3" fillId="4" borderId="0" xfId="0" applyFont="1" applyFill="1" applyBorder="1" applyAlignment="1">
      <alignment/>
    </xf>
    <xf numFmtId="0" fontId="2" fillId="4" borderId="0" xfId="0" applyFont="1" applyFill="1" applyBorder="1" applyAlignment="1">
      <alignment/>
    </xf>
    <xf numFmtId="0" fontId="2" fillId="0" borderId="0" xfId="0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38" fontId="2" fillId="0" borderId="0" xfId="16" applyFont="1" applyFill="1" applyBorder="1" applyAlignment="1" applyProtection="1">
      <alignment/>
      <protection locked="0"/>
    </xf>
    <xf numFmtId="0" fontId="2" fillId="5" borderId="0" xfId="0" applyFont="1" applyFill="1" applyBorder="1" applyAlignment="1">
      <alignment/>
    </xf>
    <xf numFmtId="0" fontId="2" fillId="6" borderId="0" xfId="0" applyFont="1" applyFill="1" applyBorder="1" applyAlignment="1">
      <alignment horizontal="right"/>
    </xf>
    <xf numFmtId="0" fontId="2" fillId="7" borderId="0" xfId="0" applyFont="1" applyFill="1" applyBorder="1" applyAlignment="1">
      <alignment/>
    </xf>
    <xf numFmtId="0" fontId="2" fillId="3" borderId="0" xfId="0" applyFont="1" applyFill="1" applyBorder="1" applyAlignment="1">
      <alignment/>
    </xf>
    <xf numFmtId="0" fontId="2" fillId="8" borderId="0" xfId="0" applyFont="1" applyFill="1" applyBorder="1" applyAlignment="1">
      <alignment/>
    </xf>
    <xf numFmtId="0" fontId="0" fillId="4" borderId="0" xfId="0" applyFill="1" applyAlignment="1">
      <alignment/>
    </xf>
    <xf numFmtId="0" fontId="3" fillId="6" borderId="0" xfId="0" applyFont="1" applyFill="1" applyAlignment="1" quotePrefix="1">
      <alignment horizontal="center"/>
    </xf>
    <xf numFmtId="0" fontId="3" fillId="5" borderId="0" xfId="0" applyFont="1" applyFill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3" borderId="0" xfId="0" applyFill="1" applyAlignment="1">
      <alignment/>
    </xf>
    <xf numFmtId="0" fontId="5" fillId="2" borderId="0" xfId="0" applyFont="1" applyFill="1" applyAlignment="1">
      <alignment/>
    </xf>
    <xf numFmtId="0" fontId="5" fillId="3" borderId="0" xfId="0" applyFont="1" applyFill="1" applyAlignment="1">
      <alignment/>
    </xf>
    <xf numFmtId="0" fontId="0" fillId="0" borderId="0" xfId="0" applyAlignment="1" applyProtection="1">
      <alignment/>
      <protection locked="0"/>
    </xf>
    <xf numFmtId="0" fontId="0" fillId="2" borderId="0" xfId="0" applyFill="1" applyAlignment="1" applyProtection="1">
      <alignment/>
      <protection/>
    </xf>
    <xf numFmtId="0" fontId="0" fillId="4" borderId="0" xfId="0" applyFill="1" applyAlignment="1" applyProtection="1">
      <alignment/>
      <protection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6" fillId="9" borderId="0" xfId="0" applyFont="1" applyFill="1" applyAlignment="1">
      <alignment/>
    </xf>
    <xf numFmtId="38" fontId="6" fillId="9" borderId="0" xfId="0" applyNumberFormat="1" applyFont="1" applyFill="1" applyAlignment="1">
      <alignment/>
    </xf>
    <xf numFmtId="40" fontId="6" fillId="9" borderId="0" xfId="0" applyNumberFormat="1" applyFont="1" applyFill="1" applyAlignment="1">
      <alignment/>
    </xf>
    <xf numFmtId="40" fontId="6" fillId="9" borderId="0" xfId="16" applyNumberFormat="1" applyFont="1" applyFill="1" applyAlignment="1">
      <alignment/>
    </xf>
    <xf numFmtId="0" fontId="7" fillId="4" borderId="0" xfId="0" applyFont="1" applyFill="1" applyAlignment="1">
      <alignment/>
    </xf>
    <xf numFmtId="0" fontId="8" fillId="0" borderId="0" xfId="0" applyFont="1" applyAlignment="1">
      <alignment/>
    </xf>
    <xf numFmtId="0" fontId="8" fillId="4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3" borderId="0" xfId="0" applyFont="1" applyFill="1" applyAlignment="1">
      <alignment/>
    </xf>
    <xf numFmtId="0" fontId="9" fillId="3" borderId="0" xfId="0" applyFont="1" applyFill="1" applyAlignment="1">
      <alignment/>
    </xf>
    <xf numFmtId="0" fontId="10" fillId="3" borderId="0" xfId="0" applyFont="1" applyFill="1" applyAlignment="1">
      <alignment/>
    </xf>
    <xf numFmtId="0" fontId="11" fillId="3" borderId="0" xfId="0" applyFont="1" applyFill="1" applyAlignment="1">
      <alignment/>
    </xf>
    <xf numFmtId="0" fontId="12" fillId="3" borderId="0" xfId="0" applyFont="1" applyFill="1" applyAlignment="1">
      <alignment/>
    </xf>
    <xf numFmtId="0" fontId="13" fillId="3" borderId="0" xfId="0" applyFont="1" applyFill="1" applyAlignment="1">
      <alignment/>
    </xf>
    <xf numFmtId="0" fontId="14" fillId="3" borderId="0" xfId="0" applyFont="1" applyFill="1" applyAlignment="1">
      <alignment/>
    </xf>
    <xf numFmtId="0" fontId="15" fillId="3" borderId="0" xfId="0" applyFont="1" applyFill="1" applyAlignment="1">
      <alignment/>
    </xf>
    <xf numFmtId="0" fontId="16" fillId="3" borderId="0" xfId="0" applyFont="1" applyFill="1" applyAlignment="1">
      <alignment/>
    </xf>
    <xf numFmtId="0" fontId="17" fillId="3" borderId="0" xfId="0" applyFont="1" applyFill="1" applyAlignment="1">
      <alignment/>
    </xf>
    <xf numFmtId="0" fontId="18" fillId="3" borderId="0" xfId="0" applyFont="1" applyFill="1" applyAlignment="1">
      <alignment/>
    </xf>
    <xf numFmtId="0" fontId="19" fillId="3" borderId="0" xfId="0" applyFont="1" applyFill="1" applyAlignment="1">
      <alignment/>
    </xf>
    <xf numFmtId="0" fontId="20" fillId="3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8" fillId="0" borderId="0" xfId="0" applyFont="1" applyAlignment="1">
      <alignment horizontal="right"/>
    </xf>
    <xf numFmtId="0" fontId="8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8" fillId="3" borderId="0" xfId="0" applyFont="1" applyFill="1" applyAlignment="1">
      <alignment horizontal="right"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38" fontId="2" fillId="0" borderId="0" xfId="16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10" borderId="0" xfId="0" applyFill="1" applyAlignment="1">
      <alignment/>
    </xf>
    <xf numFmtId="0" fontId="8" fillId="10" borderId="0" xfId="0" applyFont="1" applyFill="1" applyAlignment="1">
      <alignment/>
    </xf>
    <xf numFmtId="0" fontId="8" fillId="0" borderId="0" xfId="0" applyFont="1" applyFill="1" applyAlignment="1">
      <alignment/>
    </xf>
    <xf numFmtId="0" fontId="6" fillId="9" borderId="0" xfId="0" applyFont="1" applyFill="1" applyAlignment="1">
      <alignment horizontal="right"/>
    </xf>
    <xf numFmtId="0" fontId="0" fillId="9" borderId="0" xfId="0" applyFill="1" applyAlignment="1">
      <alignment/>
    </xf>
    <xf numFmtId="38" fontId="6" fillId="9" borderId="0" xfId="16" applyFont="1" applyFill="1" applyAlignment="1">
      <alignment/>
    </xf>
    <xf numFmtId="0" fontId="21" fillId="4" borderId="0" xfId="0" applyFont="1" applyFill="1" applyBorder="1" applyAlignment="1">
      <alignment/>
    </xf>
    <xf numFmtId="0" fontId="21" fillId="4" borderId="0" xfId="0" applyFont="1" applyFill="1" applyAlignment="1">
      <alignment horizontal="left"/>
    </xf>
    <xf numFmtId="0" fontId="21" fillId="4" borderId="0" xfId="0" applyFont="1" applyFill="1" applyAlignment="1">
      <alignment/>
    </xf>
    <xf numFmtId="38" fontId="0" fillId="3" borderId="0" xfId="16" applyFill="1" applyAlignment="1">
      <alignment/>
    </xf>
    <xf numFmtId="0" fontId="0" fillId="3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38" fontId="2" fillId="0" borderId="0" xfId="0" applyNumberFormat="1" applyFont="1" applyAlignment="1">
      <alignment horizontal="right"/>
    </xf>
    <xf numFmtId="40" fontId="2" fillId="0" borderId="0" xfId="0" applyNumberFormat="1" applyFont="1" applyAlignment="1">
      <alignment horizontal="right"/>
    </xf>
    <xf numFmtId="0" fontId="2" fillId="3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40" fontId="2" fillId="0" borderId="0" xfId="0" applyNumberFormat="1" applyFont="1" applyFill="1" applyAlignment="1">
      <alignment horizontal="right"/>
    </xf>
    <xf numFmtId="38" fontId="2" fillId="0" borderId="0" xfId="0" applyNumberFormat="1" applyFont="1" applyFill="1" applyAlignment="1">
      <alignment horizontal="right"/>
    </xf>
    <xf numFmtId="40" fontId="8" fillId="0" borderId="0" xfId="0" applyNumberFormat="1" applyFont="1" applyAlignment="1">
      <alignment/>
    </xf>
    <xf numFmtId="0" fontId="8" fillId="0" borderId="0" xfId="0" applyFont="1" applyAlignment="1">
      <alignment/>
    </xf>
    <xf numFmtId="38" fontId="8" fillId="0" borderId="0" xfId="0" applyNumberFormat="1" applyFont="1" applyAlignment="1">
      <alignment/>
    </xf>
    <xf numFmtId="38" fontId="8" fillId="10" borderId="0" xfId="0" applyNumberFormat="1" applyFont="1" applyFill="1" applyAlignment="1">
      <alignment/>
    </xf>
    <xf numFmtId="0" fontId="8" fillId="10" borderId="0" xfId="0" applyFont="1" applyFill="1" applyAlignment="1">
      <alignment/>
    </xf>
    <xf numFmtId="0" fontId="2" fillId="0" borderId="0" xfId="0" applyFont="1" applyFill="1" applyAlignment="1">
      <alignment/>
    </xf>
    <xf numFmtId="0" fontId="8" fillId="3" borderId="0" xfId="0" applyFont="1" applyFill="1" applyAlignment="1">
      <alignment/>
    </xf>
    <xf numFmtId="0" fontId="2" fillId="3" borderId="0" xfId="0" applyFont="1" applyFill="1" applyAlignment="1">
      <alignment horizontal="left"/>
    </xf>
    <xf numFmtId="0" fontId="0" fillId="3" borderId="0" xfId="0" applyFill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19050</xdr:colOff>
      <xdr:row>8</xdr:row>
      <xdr:rowOff>19050</xdr:rowOff>
    </xdr:from>
    <xdr:to>
      <xdr:col>8</xdr:col>
      <xdr:colOff>266700</xdr:colOff>
      <xdr:row>8</xdr:row>
      <xdr:rowOff>19050</xdr:rowOff>
    </xdr:to>
    <xdr:sp>
      <xdr:nvSpPr>
        <xdr:cNvPr id="1" name="Line 1"/>
        <xdr:cNvSpPr>
          <a:spLocks/>
        </xdr:cNvSpPr>
      </xdr:nvSpPr>
      <xdr:spPr>
        <a:xfrm>
          <a:off x="1800225" y="5143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20</xdr:row>
      <xdr:rowOff>19050</xdr:rowOff>
    </xdr:from>
    <xdr:to>
      <xdr:col>8</xdr:col>
      <xdr:colOff>266700</xdr:colOff>
      <xdr:row>20</xdr:row>
      <xdr:rowOff>19050</xdr:rowOff>
    </xdr:to>
    <xdr:sp>
      <xdr:nvSpPr>
        <xdr:cNvPr id="2" name="Line 11"/>
        <xdr:cNvSpPr>
          <a:spLocks/>
        </xdr:cNvSpPr>
      </xdr:nvSpPr>
      <xdr:spPr>
        <a:xfrm>
          <a:off x="1800225" y="9715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32</xdr:row>
      <xdr:rowOff>19050</xdr:rowOff>
    </xdr:from>
    <xdr:to>
      <xdr:col>8</xdr:col>
      <xdr:colOff>266700</xdr:colOff>
      <xdr:row>32</xdr:row>
      <xdr:rowOff>19050</xdr:rowOff>
    </xdr:to>
    <xdr:sp>
      <xdr:nvSpPr>
        <xdr:cNvPr id="3" name="Line 12"/>
        <xdr:cNvSpPr>
          <a:spLocks/>
        </xdr:cNvSpPr>
      </xdr:nvSpPr>
      <xdr:spPr>
        <a:xfrm>
          <a:off x="1800225" y="14287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44</xdr:row>
      <xdr:rowOff>19050</xdr:rowOff>
    </xdr:from>
    <xdr:to>
      <xdr:col>8</xdr:col>
      <xdr:colOff>266700</xdr:colOff>
      <xdr:row>44</xdr:row>
      <xdr:rowOff>19050</xdr:rowOff>
    </xdr:to>
    <xdr:sp>
      <xdr:nvSpPr>
        <xdr:cNvPr id="4" name="Line 13"/>
        <xdr:cNvSpPr>
          <a:spLocks/>
        </xdr:cNvSpPr>
      </xdr:nvSpPr>
      <xdr:spPr>
        <a:xfrm>
          <a:off x="1800225" y="18859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56</xdr:row>
      <xdr:rowOff>19050</xdr:rowOff>
    </xdr:from>
    <xdr:to>
      <xdr:col>8</xdr:col>
      <xdr:colOff>266700</xdr:colOff>
      <xdr:row>56</xdr:row>
      <xdr:rowOff>19050</xdr:rowOff>
    </xdr:to>
    <xdr:sp>
      <xdr:nvSpPr>
        <xdr:cNvPr id="5" name="Line 14"/>
        <xdr:cNvSpPr>
          <a:spLocks/>
        </xdr:cNvSpPr>
      </xdr:nvSpPr>
      <xdr:spPr>
        <a:xfrm>
          <a:off x="1800225" y="23431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68</xdr:row>
      <xdr:rowOff>19050</xdr:rowOff>
    </xdr:from>
    <xdr:to>
      <xdr:col>8</xdr:col>
      <xdr:colOff>266700</xdr:colOff>
      <xdr:row>68</xdr:row>
      <xdr:rowOff>19050</xdr:rowOff>
    </xdr:to>
    <xdr:sp>
      <xdr:nvSpPr>
        <xdr:cNvPr id="6" name="Line 15"/>
        <xdr:cNvSpPr>
          <a:spLocks/>
        </xdr:cNvSpPr>
      </xdr:nvSpPr>
      <xdr:spPr>
        <a:xfrm>
          <a:off x="1800225" y="28003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80</xdr:row>
      <xdr:rowOff>19050</xdr:rowOff>
    </xdr:from>
    <xdr:to>
      <xdr:col>8</xdr:col>
      <xdr:colOff>266700</xdr:colOff>
      <xdr:row>80</xdr:row>
      <xdr:rowOff>19050</xdr:rowOff>
    </xdr:to>
    <xdr:sp>
      <xdr:nvSpPr>
        <xdr:cNvPr id="7" name="Line 16"/>
        <xdr:cNvSpPr>
          <a:spLocks/>
        </xdr:cNvSpPr>
      </xdr:nvSpPr>
      <xdr:spPr>
        <a:xfrm>
          <a:off x="1800225" y="32575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92</xdr:row>
      <xdr:rowOff>19050</xdr:rowOff>
    </xdr:from>
    <xdr:to>
      <xdr:col>8</xdr:col>
      <xdr:colOff>266700</xdr:colOff>
      <xdr:row>92</xdr:row>
      <xdr:rowOff>19050</xdr:rowOff>
    </xdr:to>
    <xdr:sp>
      <xdr:nvSpPr>
        <xdr:cNvPr id="8" name="Line 17"/>
        <xdr:cNvSpPr>
          <a:spLocks/>
        </xdr:cNvSpPr>
      </xdr:nvSpPr>
      <xdr:spPr>
        <a:xfrm>
          <a:off x="1800225" y="37147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104</xdr:row>
      <xdr:rowOff>19050</xdr:rowOff>
    </xdr:from>
    <xdr:to>
      <xdr:col>8</xdr:col>
      <xdr:colOff>266700</xdr:colOff>
      <xdr:row>104</xdr:row>
      <xdr:rowOff>19050</xdr:rowOff>
    </xdr:to>
    <xdr:sp>
      <xdr:nvSpPr>
        <xdr:cNvPr id="9" name="Line 18"/>
        <xdr:cNvSpPr>
          <a:spLocks/>
        </xdr:cNvSpPr>
      </xdr:nvSpPr>
      <xdr:spPr>
        <a:xfrm>
          <a:off x="1800225" y="41719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19050</xdr:colOff>
      <xdr:row>116</xdr:row>
      <xdr:rowOff>19050</xdr:rowOff>
    </xdr:from>
    <xdr:to>
      <xdr:col>8</xdr:col>
      <xdr:colOff>266700</xdr:colOff>
      <xdr:row>116</xdr:row>
      <xdr:rowOff>19050</xdr:rowOff>
    </xdr:to>
    <xdr:sp>
      <xdr:nvSpPr>
        <xdr:cNvPr id="10" name="Line 19"/>
        <xdr:cNvSpPr>
          <a:spLocks/>
        </xdr:cNvSpPr>
      </xdr:nvSpPr>
      <xdr:spPr>
        <a:xfrm>
          <a:off x="1800225" y="4629150"/>
          <a:ext cx="752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U46"/>
  <sheetViews>
    <sheetView showGridLines="0" workbookViewId="0" topLeftCell="A1">
      <selection activeCell="AV1" sqref="AV1"/>
    </sheetView>
  </sheetViews>
  <sheetFormatPr defaultColWidth="9.00390625" defaultRowHeight="13.5"/>
  <cols>
    <col min="1" max="101" width="2.625" style="0" customWidth="1"/>
  </cols>
  <sheetData>
    <row r="1" spans="1:47" ht="24">
      <c r="A1" s="45" t="s">
        <v>147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</row>
    <row r="2" spans="1:47" ht="12" customHeight="1">
      <c r="A2" s="47"/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28"/>
      <c r="AR2" s="28"/>
      <c r="AS2" s="28"/>
      <c r="AT2" s="28"/>
      <c r="AU2" s="28"/>
    </row>
    <row r="3" spans="1:47" ht="12" customHeight="1">
      <c r="A3" s="47"/>
      <c r="B3" s="31"/>
      <c r="C3" s="49" t="s">
        <v>107</v>
      </c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33"/>
      <c r="Q3" s="33"/>
      <c r="R3" s="33"/>
      <c r="S3" s="33"/>
      <c r="T3" s="33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28"/>
      <c r="AR3" s="28"/>
      <c r="AS3" s="28"/>
      <c r="AT3" s="28"/>
      <c r="AU3" s="28"/>
    </row>
    <row r="4" spans="1:47" ht="12" customHeight="1">
      <c r="A4" s="47"/>
      <c r="B4" s="31"/>
      <c r="C4" s="48"/>
      <c r="D4" s="48"/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28"/>
      <c r="AR4" s="28"/>
      <c r="AS4" s="28"/>
      <c r="AT4" s="28"/>
      <c r="AU4" s="28"/>
    </row>
    <row r="5" spans="1:47" ht="12" customHeight="1">
      <c r="A5" s="47"/>
      <c r="B5" s="31"/>
      <c r="C5" s="49" t="s">
        <v>108</v>
      </c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33"/>
      <c r="Q5" s="33"/>
      <c r="R5" s="33"/>
      <c r="S5" s="33"/>
      <c r="T5" s="33"/>
      <c r="U5" s="31"/>
      <c r="V5" s="31"/>
      <c r="W5" s="31"/>
      <c r="X5" s="49" t="s">
        <v>109</v>
      </c>
      <c r="Y5" s="33"/>
      <c r="Z5" s="33"/>
      <c r="AA5" s="49"/>
      <c r="AB5" s="49"/>
      <c r="AC5" s="49"/>
      <c r="AD5" s="49"/>
      <c r="AE5" s="49"/>
      <c r="AF5" s="49"/>
      <c r="AG5" s="49"/>
      <c r="AH5" s="49"/>
      <c r="AI5" s="49"/>
      <c r="AJ5" s="33"/>
      <c r="AK5" s="33"/>
      <c r="AL5" s="33"/>
      <c r="AM5" s="33"/>
      <c r="AN5" s="33"/>
      <c r="AO5" s="33"/>
      <c r="AP5" s="31"/>
      <c r="AQ5" s="28"/>
      <c r="AR5" s="28"/>
      <c r="AS5" s="28"/>
      <c r="AT5" s="28"/>
      <c r="AU5" s="28"/>
    </row>
    <row r="6" spans="1:47" ht="12" customHeight="1">
      <c r="A6" s="47"/>
      <c r="B6" s="31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33"/>
      <c r="Q6" s="33"/>
      <c r="R6" s="33"/>
      <c r="S6" s="33"/>
      <c r="T6" s="33"/>
      <c r="U6" s="31"/>
      <c r="V6" s="31"/>
      <c r="W6" s="31"/>
      <c r="X6" s="49"/>
      <c r="Y6" s="33"/>
      <c r="Z6" s="33"/>
      <c r="AA6" s="49"/>
      <c r="AB6" s="49"/>
      <c r="AC6" s="49"/>
      <c r="AD6" s="49"/>
      <c r="AE6" s="49"/>
      <c r="AF6" s="49"/>
      <c r="AG6" s="49"/>
      <c r="AH6" s="49"/>
      <c r="AI6" s="49"/>
      <c r="AJ6" s="33"/>
      <c r="AK6" s="33"/>
      <c r="AL6" s="33"/>
      <c r="AM6" s="33"/>
      <c r="AN6" s="33"/>
      <c r="AO6" s="33"/>
      <c r="AP6" s="31"/>
      <c r="AQ6" s="28"/>
      <c r="AR6" s="28"/>
      <c r="AS6" s="28"/>
      <c r="AT6" s="28"/>
      <c r="AU6" s="28"/>
    </row>
    <row r="7" spans="1:47" ht="12" customHeight="1">
      <c r="A7" s="47"/>
      <c r="B7" s="31"/>
      <c r="C7" s="49" t="s">
        <v>102</v>
      </c>
      <c r="D7" s="50" t="s">
        <v>103</v>
      </c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1"/>
      <c r="Q7" s="51"/>
      <c r="R7" s="51"/>
      <c r="S7" s="51"/>
      <c r="T7" s="33"/>
      <c r="U7" s="31"/>
      <c r="V7" s="31"/>
      <c r="W7" s="31"/>
      <c r="X7" s="54"/>
      <c r="Y7" s="54" t="s">
        <v>113</v>
      </c>
      <c r="Z7" s="55"/>
      <c r="AA7" s="54"/>
      <c r="AB7" s="54"/>
      <c r="AC7" s="54"/>
      <c r="AD7" s="54"/>
      <c r="AE7" s="54"/>
      <c r="AF7" s="54"/>
      <c r="AG7" s="54"/>
      <c r="AH7" s="54"/>
      <c r="AI7" s="54"/>
      <c r="AJ7" s="55"/>
      <c r="AK7" s="55"/>
      <c r="AL7" s="55"/>
      <c r="AM7" s="55"/>
      <c r="AN7" s="55"/>
      <c r="AO7" s="33"/>
      <c r="AP7" s="31"/>
      <c r="AQ7" s="28"/>
      <c r="AR7" s="28"/>
      <c r="AS7" s="28"/>
      <c r="AT7" s="28"/>
      <c r="AU7" s="28"/>
    </row>
    <row r="8" spans="1:47" ht="12" customHeight="1">
      <c r="A8" s="47"/>
      <c r="B8" s="31"/>
      <c r="C8" s="4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1"/>
      <c r="Q8" s="51"/>
      <c r="R8" s="51"/>
      <c r="S8" s="51"/>
      <c r="T8" s="33"/>
      <c r="U8" s="31"/>
      <c r="V8" s="31"/>
      <c r="W8" s="31"/>
      <c r="X8" s="54"/>
      <c r="Y8" s="55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5"/>
      <c r="AK8" s="55"/>
      <c r="AL8" s="55"/>
      <c r="AM8" s="55"/>
      <c r="AN8" s="55"/>
      <c r="AO8" s="33"/>
      <c r="AP8" s="31"/>
      <c r="AQ8" s="28"/>
      <c r="AR8" s="28"/>
      <c r="AS8" s="28"/>
      <c r="AT8" s="28"/>
      <c r="AU8" s="28"/>
    </row>
    <row r="9" spans="1:47" ht="12" customHeight="1">
      <c r="A9" s="47"/>
      <c r="B9" s="31"/>
      <c r="C9" s="49"/>
      <c r="D9" s="50"/>
      <c r="E9" s="50" t="s">
        <v>148</v>
      </c>
      <c r="F9" s="50"/>
      <c r="G9" s="50"/>
      <c r="H9" s="50"/>
      <c r="I9" s="50"/>
      <c r="J9" s="50"/>
      <c r="K9" s="50"/>
      <c r="L9" s="50"/>
      <c r="M9" s="50"/>
      <c r="N9" s="50"/>
      <c r="O9" s="50"/>
      <c r="P9" s="51"/>
      <c r="Q9" s="51"/>
      <c r="R9" s="51"/>
      <c r="S9" s="51"/>
      <c r="T9" s="33"/>
      <c r="U9" s="31"/>
      <c r="V9" s="31"/>
      <c r="W9" s="31"/>
      <c r="X9" s="54"/>
      <c r="Y9" s="54"/>
      <c r="Z9" s="54" t="s">
        <v>151</v>
      </c>
      <c r="AA9" s="54"/>
      <c r="AB9" s="54"/>
      <c r="AC9" s="54"/>
      <c r="AD9" s="54"/>
      <c r="AE9" s="54"/>
      <c r="AF9" s="54"/>
      <c r="AG9" s="54"/>
      <c r="AH9" s="54"/>
      <c r="AI9" s="54"/>
      <c r="AJ9" s="55"/>
      <c r="AK9" s="55"/>
      <c r="AL9" s="55"/>
      <c r="AM9" s="55"/>
      <c r="AN9" s="55"/>
      <c r="AO9" s="33"/>
      <c r="AP9" s="31"/>
      <c r="AQ9" s="28"/>
      <c r="AR9" s="28"/>
      <c r="AS9" s="28"/>
      <c r="AT9" s="28"/>
      <c r="AU9" s="28"/>
    </row>
    <row r="10" spans="1:47" ht="12" customHeight="1">
      <c r="A10" s="47"/>
      <c r="B10" s="31"/>
      <c r="C10" s="49"/>
      <c r="D10" s="51"/>
      <c r="E10" s="51"/>
      <c r="F10" s="51"/>
      <c r="G10" s="51"/>
      <c r="H10" s="51"/>
      <c r="I10" s="51"/>
      <c r="J10" s="51"/>
      <c r="K10" s="51"/>
      <c r="L10" s="51"/>
      <c r="M10" s="50"/>
      <c r="N10" s="50"/>
      <c r="O10" s="50"/>
      <c r="P10" s="51"/>
      <c r="Q10" s="51"/>
      <c r="R10" s="51"/>
      <c r="S10" s="51"/>
      <c r="T10" s="33"/>
      <c r="U10" s="31"/>
      <c r="V10" s="31"/>
      <c r="W10" s="31"/>
      <c r="X10" s="55"/>
      <c r="Y10" s="55"/>
      <c r="Z10" s="55"/>
      <c r="AA10" s="55"/>
      <c r="AB10" s="55"/>
      <c r="AC10" s="54"/>
      <c r="AD10" s="54"/>
      <c r="AE10" s="54"/>
      <c r="AF10" s="54"/>
      <c r="AG10" s="54"/>
      <c r="AH10" s="54"/>
      <c r="AI10" s="54"/>
      <c r="AJ10" s="55"/>
      <c r="AK10" s="55"/>
      <c r="AL10" s="55"/>
      <c r="AM10" s="55"/>
      <c r="AN10" s="55"/>
      <c r="AO10" s="33"/>
      <c r="AP10" s="31"/>
      <c r="AQ10" s="28"/>
      <c r="AR10" s="28"/>
      <c r="AS10" s="28"/>
      <c r="AT10" s="28"/>
      <c r="AU10" s="28"/>
    </row>
    <row r="11" spans="1:47" ht="12" customHeight="1">
      <c r="A11" s="47"/>
      <c r="B11" s="31"/>
      <c r="C11" s="49"/>
      <c r="D11" s="50"/>
      <c r="E11" s="50" t="s">
        <v>110</v>
      </c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1"/>
      <c r="Q11" s="51"/>
      <c r="R11" s="51"/>
      <c r="S11" s="51"/>
      <c r="T11" s="33"/>
      <c r="U11" s="31"/>
      <c r="V11" s="31"/>
      <c r="W11" s="31"/>
      <c r="X11" s="54"/>
      <c r="Y11" s="54"/>
      <c r="Z11" s="54" t="s">
        <v>137</v>
      </c>
      <c r="AA11" s="54"/>
      <c r="AB11" s="54"/>
      <c r="AC11" s="54"/>
      <c r="AD11" s="54"/>
      <c r="AE11" s="54"/>
      <c r="AF11" s="54"/>
      <c r="AG11" s="54"/>
      <c r="AH11" s="54"/>
      <c r="AI11" s="54"/>
      <c r="AJ11" s="55"/>
      <c r="AK11" s="55"/>
      <c r="AL11" s="55"/>
      <c r="AM11" s="55"/>
      <c r="AN11" s="55"/>
      <c r="AO11" s="33"/>
      <c r="AP11" s="31"/>
      <c r="AQ11" s="28"/>
      <c r="AR11" s="28"/>
      <c r="AS11" s="28"/>
      <c r="AT11" s="28"/>
      <c r="AU11" s="28"/>
    </row>
    <row r="12" spans="1:47" ht="12" customHeight="1">
      <c r="A12" s="47"/>
      <c r="B12" s="31"/>
      <c r="C12" s="33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0"/>
      <c r="P12" s="51"/>
      <c r="Q12" s="51"/>
      <c r="R12" s="51"/>
      <c r="S12" s="51"/>
      <c r="T12" s="33"/>
      <c r="U12" s="31"/>
      <c r="V12" s="31"/>
      <c r="W12" s="31"/>
      <c r="X12" s="54"/>
      <c r="Y12" s="55"/>
      <c r="Z12" s="55"/>
      <c r="AA12" s="54"/>
      <c r="AB12" s="54"/>
      <c r="AC12" s="54"/>
      <c r="AD12" s="54"/>
      <c r="AE12" s="54"/>
      <c r="AF12" s="54"/>
      <c r="AG12" s="54"/>
      <c r="AH12" s="54"/>
      <c r="AI12" s="54"/>
      <c r="AJ12" s="55"/>
      <c r="AK12" s="55"/>
      <c r="AL12" s="55"/>
      <c r="AM12" s="55"/>
      <c r="AN12" s="55"/>
      <c r="AO12" s="53"/>
      <c r="AP12" s="31"/>
      <c r="AQ12" s="28"/>
      <c r="AR12" s="28"/>
      <c r="AS12" s="28"/>
      <c r="AT12" s="28"/>
      <c r="AU12" s="28"/>
    </row>
    <row r="13" spans="1:47" ht="12" customHeight="1">
      <c r="A13" s="47"/>
      <c r="B13" s="31"/>
      <c r="C13" s="49"/>
      <c r="D13" s="50"/>
      <c r="E13" s="50" t="s">
        <v>111</v>
      </c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1"/>
      <c r="Q13" s="51"/>
      <c r="R13" s="51"/>
      <c r="S13" s="51"/>
      <c r="T13" s="33"/>
      <c r="U13" s="31"/>
      <c r="V13" s="31"/>
      <c r="W13" s="31"/>
      <c r="X13" s="49"/>
      <c r="Y13" s="58" t="s">
        <v>114</v>
      </c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9"/>
      <c r="AK13" s="59"/>
      <c r="AL13" s="59"/>
      <c r="AM13" s="59"/>
      <c r="AN13" s="59"/>
      <c r="AO13" s="59"/>
      <c r="AP13" s="31"/>
      <c r="AQ13" s="28"/>
      <c r="AR13" s="28"/>
      <c r="AS13" s="28"/>
      <c r="AT13" s="28"/>
      <c r="AU13" s="28"/>
    </row>
    <row r="14" spans="1:47" ht="12" customHeight="1">
      <c r="A14" s="47"/>
      <c r="B14" s="31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33"/>
      <c r="Q14" s="33"/>
      <c r="R14" s="33"/>
      <c r="S14" s="33"/>
      <c r="T14" s="33"/>
      <c r="U14" s="31"/>
      <c r="V14" s="31"/>
      <c r="W14" s="31"/>
      <c r="X14" s="49"/>
      <c r="Y14" s="59"/>
      <c r="Z14" s="59"/>
      <c r="AA14" s="58"/>
      <c r="AB14" s="58"/>
      <c r="AC14" s="58"/>
      <c r="AD14" s="58"/>
      <c r="AE14" s="58"/>
      <c r="AF14" s="58"/>
      <c r="AG14" s="58"/>
      <c r="AH14" s="58"/>
      <c r="AI14" s="58"/>
      <c r="AJ14" s="59"/>
      <c r="AK14" s="59"/>
      <c r="AL14" s="59"/>
      <c r="AM14" s="59"/>
      <c r="AN14" s="59"/>
      <c r="AO14" s="59"/>
      <c r="AP14" s="31"/>
      <c r="AQ14" s="28"/>
      <c r="AR14" s="28"/>
      <c r="AS14" s="28"/>
      <c r="AT14" s="28"/>
      <c r="AU14" s="28"/>
    </row>
    <row r="15" spans="1:47" ht="12" customHeight="1">
      <c r="A15" s="47"/>
      <c r="B15" s="31"/>
      <c r="C15" s="52"/>
      <c r="D15" s="52" t="s">
        <v>135</v>
      </c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3"/>
      <c r="Q15" s="53"/>
      <c r="R15" s="53"/>
      <c r="S15" s="53"/>
      <c r="T15" s="53"/>
      <c r="U15" s="31"/>
      <c r="V15" s="31"/>
      <c r="W15" s="31"/>
      <c r="X15" s="49"/>
      <c r="Y15" s="58"/>
      <c r="Z15" s="58" t="s">
        <v>133</v>
      </c>
      <c r="AA15" s="58"/>
      <c r="AB15" s="58"/>
      <c r="AC15" s="58"/>
      <c r="AD15" s="58"/>
      <c r="AE15" s="58"/>
      <c r="AF15" s="58"/>
      <c r="AG15" s="58"/>
      <c r="AH15" s="58"/>
      <c r="AI15" s="58"/>
      <c r="AJ15" s="59"/>
      <c r="AK15" s="59"/>
      <c r="AL15" s="59"/>
      <c r="AM15" s="59"/>
      <c r="AN15" s="59"/>
      <c r="AO15" s="59"/>
      <c r="AP15" s="31"/>
      <c r="AQ15" s="28"/>
      <c r="AR15" s="28"/>
      <c r="AS15" s="28"/>
      <c r="AT15" s="28"/>
      <c r="AU15" s="28"/>
    </row>
    <row r="16" spans="1:47" ht="12" customHeight="1">
      <c r="A16" s="47"/>
      <c r="B16" s="31"/>
      <c r="C16" s="52"/>
      <c r="D16" s="52"/>
      <c r="E16" s="53"/>
      <c r="F16" s="53"/>
      <c r="G16" s="53"/>
      <c r="H16" s="53"/>
      <c r="I16" s="52"/>
      <c r="J16" s="52"/>
      <c r="K16" s="52"/>
      <c r="L16" s="52"/>
      <c r="M16" s="52"/>
      <c r="N16" s="52"/>
      <c r="O16" s="52"/>
      <c r="P16" s="53"/>
      <c r="Q16" s="53"/>
      <c r="R16" s="53"/>
      <c r="S16" s="53"/>
      <c r="T16" s="53"/>
      <c r="U16" s="31"/>
      <c r="V16" s="31"/>
      <c r="W16" s="31"/>
      <c r="X16" s="49"/>
      <c r="Y16" s="33"/>
      <c r="Z16" s="33"/>
      <c r="AA16" s="49"/>
      <c r="AB16" s="49"/>
      <c r="AC16" s="49"/>
      <c r="AD16" s="49"/>
      <c r="AE16" s="49"/>
      <c r="AF16" s="49"/>
      <c r="AG16" s="49"/>
      <c r="AH16" s="49"/>
      <c r="AI16" s="49"/>
      <c r="AJ16" s="33"/>
      <c r="AK16" s="33"/>
      <c r="AL16" s="33"/>
      <c r="AM16" s="33"/>
      <c r="AN16" s="33"/>
      <c r="AO16" s="33"/>
      <c r="AP16" s="31"/>
      <c r="AQ16" s="28"/>
      <c r="AR16" s="28"/>
      <c r="AS16" s="28"/>
      <c r="AT16" s="28"/>
      <c r="AU16" s="28"/>
    </row>
    <row r="17" spans="1:47" ht="12" customHeight="1">
      <c r="A17" s="47"/>
      <c r="B17" s="31"/>
      <c r="C17" s="52"/>
      <c r="D17" s="52"/>
      <c r="E17" s="52" t="s">
        <v>149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3"/>
      <c r="Q17" s="53"/>
      <c r="R17" s="53"/>
      <c r="S17" s="53"/>
      <c r="T17" s="53"/>
      <c r="U17" s="31"/>
      <c r="V17" s="31"/>
      <c r="W17" s="31"/>
      <c r="X17" s="49"/>
      <c r="Y17" s="56" t="s">
        <v>115</v>
      </c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7"/>
      <c r="AK17" s="57"/>
      <c r="AL17" s="57"/>
      <c r="AM17" s="57"/>
      <c r="AN17" s="33"/>
      <c r="AO17" s="33"/>
      <c r="AP17" s="31"/>
      <c r="AQ17" s="28"/>
      <c r="AR17" s="28"/>
      <c r="AS17" s="28"/>
      <c r="AT17" s="28"/>
      <c r="AU17" s="28"/>
    </row>
    <row r="18" spans="1:47" ht="12" customHeight="1">
      <c r="A18" s="47"/>
      <c r="B18" s="31"/>
      <c r="C18" s="52"/>
      <c r="D18" s="53"/>
      <c r="E18" s="53"/>
      <c r="F18" s="53"/>
      <c r="G18" s="53"/>
      <c r="H18" s="53"/>
      <c r="I18" s="53"/>
      <c r="J18" s="53"/>
      <c r="K18" s="52"/>
      <c r="L18" s="52"/>
      <c r="M18" s="52"/>
      <c r="N18" s="52"/>
      <c r="O18" s="52"/>
      <c r="P18" s="53"/>
      <c r="Q18" s="53"/>
      <c r="R18" s="53"/>
      <c r="S18" s="53"/>
      <c r="T18" s="53"/>
      <c r="U18" s="31"/>
      <c r="V18" s="31"/>
      <c r="W18" s="31"/>
      <c r="X18" s="49"/>
      <c r="Y18" s="57"/>
      <c r="Z18" s="57"/>
      <c r="AA18" s="56"/>
      <c r="AB18" s="56"/>
      <c r="AC18" s="56"/>
      <c r="AD18" s="56"/>
      <c r="AE18" s="56"/>
      <c r="AF18" s="56"/>
      <c r="AG18" s="56"/>
      <c r="AH18" s="56"/>
      <c r="AI18" s="56"/>
      <c r="AJ18" s="57"/>
      <c r="AK18" s="57"/>
      <c r="AL18" s="57"/>
      <c r="AM18" s="57"/>
      <c r="AN18" s="33"/>
      <c r="AO18" s="33"/>
      <c r="AP18" s="31"/>
      <c r="AQ18" s="28"/>
      <c r="AR18" s="28"/>
      <c r="AS18" s="28"/>
      <c r="AT18" s="28"/>
      <c r="AU18" s="28"/>
    </row>
    <row r="19" spans="1:47" ht="12" customHeight="1">
      <c r="A19" s="47"/>
      <c r="B19" s="31"/>
      <c r="C19" s="52"/>
      <c r="D19" s="52"/>
      <c r="E19" s="52" t="s">
        <v>136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3"/>
      <c r="Q19" s="53"/>
      <c r="R19" s="53"/>
      <c r="S19" s="53"/>
      <c r="T19" s="53"/>
      <c r="U19" s="31"/>
      <c r="V19" s="31"/>
      <c r="W19" s="31"/>
      <c r="X19" s="49"/>
      <c r="Y19" s="56"/>
      <c r="Z19" s="56" t="s">
        <v>152</v>
      </c>
      <c r="AA19" s="56"/>
      <c r="AB19" s="56"/>
      <c r="AC19" s="56"/>
      <c r="AD19" s="56"/>
      <c r="AE19" s="56"/>
      <c r="AF19" s="56"/>
      <c r="AG19" s="56"/>
      <c r="AH19" s="56"/>
      <c r="AI19" s="56"/>
      <c r="AJ19" s="57"/>
      <c r="AK19" s="57"/>
      <c r="AL19" s="57"/>
      <c r="AM19" s="57"/>
      <c r="AN19" s="33"/>
      <c r="AO19" s="33"/>
      <c r="AP19" s="31"/>
      <c r="AQ19" s="28"/>
      <c r="AR19" s="28"/>
      <c r="AS19" s="28"/>
      <c r="AT19" s="28"/>
      <c r="AU19" s="28"/>
    </row>
    <row r="20" spans="1:47" ht="12" customHeight="1">
      <c r="A20" s="47"/>
      <c r="B20" s="31"/>
      <c r="C20" s="52"/>
      <c r="D20" s="53"/>
      <c r="E20" s="53"/>
      <c r="F20" s="53"/>
      <c r="G20" s="53"/>
      <c r="H20" s="53"/>
      <c r="I20" s="53"/>
      <c r="J20" s="53"/>
      <c r="K20" s="52"/>
      <c r="L20" s="52"/>
      <c r="M20" s="52"/>
      <c r="N20" s="52"/>
      <c r="O20" s="52"/>
      <c r="P20" s="53"/>
      <c r="Q20" s="53"/>
      <c r="R20" s="53"/>
      <c r="S20" s="53"/>
      <c r="T20" s="53"/>
      <c r="U20" s="31"/>
      <c r="V20" s="31"/>
      <c r="W20" s="31"/>
      <c r="X20" s="49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7"/>
      <c r="AK20" s="57"/>
      <c r="AL20" s="57"/>
      <c r="AM20" s="57"/>
      <c r="AN20" s="33"/>
      <c r="AO20" s="33"/>
      <c r="AP20" s="31"/>
      <c r="AQ20" s="28"/>
      <c r="AR20" s="28"/>
      <c r="AS20" s="28"/>
      <c r="AT20" s="28"/>
      <c r="AU20" s="28"/>
    </row>
    <row r="21" spans="1:47" ht="12" customHeight="1">
      <c r="A21" s="47"/>
      <c r="B21" s="31"/>
      <c r="C21" s="52"/>
      <c r="D21" s="52"/>
      <c r="E21" s="52" t="s">
        <v>112</v>
      </c>
      <c r="F21" s="52"/>
      <c r="G21" s="52"/>
      <c r="H21" s="52"/>
      <c r="I21" s="52"/>
      <c r="J21" s="52"/>
      <c r="K21" s="53"/>
      <c r="L21" s="53"/>
      <c r="M21" s="52"/>
      <c r="N21" s="52"/>
      <c r="O21" s="52"/>
      <c r="P21" s="53"/>
      <c r="Q21" s="53"/>
      <c r="R21" s="53"/>
      <c r="S21" s="53"/>
      <c r="T21" s="53"/>
      <c r="U21" s="31"/>
      <c r="V21" s="31"/>
      <c r="W21" s="31"/>
      <c r="X21" s="49"/>
      <c r="Y21" s="60" t="s">
        <v>101</v>
      </c>
      <c r="Z21" s="60"/>
      <c r="AA21" s="60"/>
      <c r="AB21" s="60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33"/>
      <c r="AN21" s="33"/>
      <c r="AO21" s="33"/>
      <c r="AP21" s="31"/>
      <c r="AQ21" s="28"/>
      <c r="AR21" s="28"/>
      <c r="AS21" s="28"/>
      <c r="AT21" s="28"/>
      <c r="AU21" s="28"/>
    </row>
    <row r="22" spans="1:47" ht="12" customHeight="1">
      <c r="A22" s="47"/>
      <c r="B22" s="31"/>
      <c r="C22" s="53"/>
      <c r="D22" s="53"/>
      <c r="E22" s="53"/>
      <c r="F22" s="53"/>
      <c r="G22" s="53"/>
      <c r="H22" s="53"/>
      <c r="I22" s="53"/>
      <c r="J22" s="53"/>
      <c r="K22" s="52"/>
      <c r="L22" s="52"/>
      <c r="M22" s="52"/>
      <c r="N22" s="52"/>
      <c r="O22" s="52"/>
      <c r="P22" s="53"/>
      <c r="Q22" s="53"/>
      <c r="R22" s="53"/>
      <c r="S22" s="53"/>
      <c r="T22" s="53"/>
      <c r="U22" s="31"/>
      <c r="V22" s="31"/>
      <c r="W22" s="31"/>
      <c r="X22" s="33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33"/>
      <c r="AN22" s="33"/>
      <c r="AO22" s="33"/>
      <c r="AP22" s="31"/>
      <c r="AQ22" s="28"/>
      <c r="AR22" s="28"/>
      <c r="AS22" s="28"/>
      <c r="AT22" s="28"/>
      <c r="AU22" s="28"/>
    </row>
    <row r="23" spans="1:47" ht="12" customHeight="1">
      <c r="A23" s="47"/>
      <c r="B23" s="31"/>
      <c r="C23" s="52"/>
      <c r="D23" s="52"/>
      <c r="E23" s="52" t="s">
        <v>138</v>
      </c>
      <c r="F23" s="52"/>
      <c r="G23" s="52"/>
      <c r="H23" s="52"/>
      <c r="I23" s="52"/>
      <c r="J23" s="52"/>
      <c r="K23" s="52"/>
      <c r="L23" s="52"/>
      <c r="M23" s="52"/>
      <c r="N23" s="52"/>
      <c r="O23" s="53"/>
      <c r="P23" s="53"/>
      <c r="Q23" s="53"/>
      <c r="R23" s="53"/>
      <c r="S23" s="53"/>
      <c r="T23" s="53"/>
      <c r="U23" s="31"/>
      <c r="V23" s="31"/>
      <c r="W23" s="31"/>
      <c r="X23" s="33"/>
      <c r="Y23" s="61"/>
      <c r="Z23" s="61" t="s">
        <v>131</v>
      </c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33"/>
      <c r="AN23" s="33"/>
      <c r="AO23" s="33"/>
      <c r="AP23" s="31"/>
      <c r="AQ23" s="28"/>
      <c r="AR23" s="28"/>
      <c r="AS23" s="28"/>
      <c r="AT23" s="28"/>
      <c r="AU23" s="28"/>
    </row>
    <row r="24" spans="1:47" ht="12" customHeight="1">
      <c r="A24" s="47"/>
      <c r="B24" s="31"/>
      <c r="C24" s="53"/>
      <c r="D24" s="52"/>
      <c r="E24" s="52"/>
      <c r="F24" s="53"/>
      <c r="G24" s="53"/>
      <c r="H24" s="53"/>
      <c r="I24" s="53"/>
      <c r="J24" s="53"/>
      <c r="K24" s="52"/>
      <c r="L24" s="52"/>
      <c r="M24" s="53"/>
      <c r="N24" s="53"/>
      <c r="O24" s="53"/>
      <c r="P24" s="53"/>
      <c r="Q24" s="53"/>
      <c r="R24" s="53"/>
      <c r="S24" s="53"/>
      <c r="T24" s="53"/>
      <c r="U24" s="31"/>
      <c r="V24" s="31"/>
      <c r="W24" s="31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1"/>
      <c r="AQ24" s="28"/>
      <c r="AR24" s="28"/>
      <c r="AS24" s="28"/>
      <c r="AT24" s="28"/>
      <c r="AU24" s="28"/>
    </row>
    <row r="25" spans="1:47" ht="12" customHeight="1">
      <c r="A25" s="47"/>
      <c r="B25" s="31"/>
      <c r="C25" s="53"/>
      <c r="D25" s="52"/>
      <c r="E25" s="52"/>
      <c r="F25" s="52" t="s">
        <v>150</v>
      </c>
      <c r="G25" s="53"/>
      <c r="H25" s="52"/>
      <c r="I25" s="52"/>
      <c r="J25" s="52" t="s">
        <v>104</v>
      </c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31"/>
      <c r="V25" s="31"/>
      <c r="W25" s="31"/>
      <c r="X25" s="33"/>
      <c r="Y25" s="33"/>
      <c r="Z25" s="61" t="s">
        <v>132</v>
      </c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1"/>
      <c r="AQ25" s="28"/>
      <c r="AR25" s="28"/>
      <c r="AS25" s="28"/>
      <c r="AT25" s="28"/>
      <c r="AU25" s="28"/>
    </row>
    <row r="26" spans="1:47" ht="12" customHeight="1">
      <c r="A26" s="47"/>
      <c r="B26" s="31"/>
      <c r="C26" s="53"/>
      <c r="D26" s="52"/>
      <c r="E26" s="52"/>
      <c r="F26" s="52"/>
      <c r="G26" s="53"/>
      <c r="H26" s="52"/>
      <c r="I26" s="52"/>
      <c r="J26" s="52" t="s">
        <v>105</v>
      </c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31"/>
      <c r="V26" s="31"/>
      <c r="W26" s="31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1"/>
      <c r="AQ26" s="28"/>
      <c r="AR26" s="28"/>
      <c r="AS26" s="28"/>
      <c r="AT26" s="28"/>
      <c r="AU26" s="28"/>
    </row>
    <row r="27" spans="1:47" ht="12" customHeight="1">
      <c r="A27" s="47"/>
      <c r="B27" s="31"/>
      <c r="C27" s="53"/>
      <c r="D27" s="52"/>
      <c r="E27" s="52"/>
      <c r="F27" s="52"/>
      <c r="G27" s="53"/>
      <c r="H27" s="52"/>
      <c r="I27" s="52"/>
      <c r="J27" s="52" t="s">
        <v>106</v>
      </c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31"/>
      <c r="V27" s="31"/>
      <c r="W27" s="31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1"/>
      <c r="AQ27" s="28"/>
      <c r="AR27" s="28"/>
      <c r="AS27" s="28"/>
      <c r="AT27" s="28"/>
      <c r="AU27" s="28"/>
    </row>
    <row r="28" spans="1:47" ht="12" customHeight="1">
      <c r="A28" s="47"/>
      <c r="B28" s="31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31"/>
      <c r="V28" s="31"/>
      <c r="W28" s="31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1"/>
      <c r="AQ28" s="28"/>
      <c r="AR28" s="28"/>
      <c r="AS28" s="28"/>
      <c r="AT28" s="28"/>
      <c r="AU28" s="28"/>
    </row>
    <row r="29" spans="1:47" ht="12" customHeight="1">
      <c r="A29" s="47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28"/>
      <c r="AR29" s="28"/>
      <c r="AS29" s="28"/>
      <c r="AT29" s="28"/>
      <c r="AU29" s="28"/>
    </row>
    <row r="30" spans="1:47" ht="12" customHeight="1">
      <c r="A30" s="47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</row>
    <row r="31" spans="1:47" ht="12" customHeight="1">
      <c r="A31" s="47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</row>
    <row r="32" spans="1:47" ht="12" customHeight="1">
      <c r="A32" s="47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</row>
    <row r="33" spans="1:47" ht="12" customHeight="1">
      <c r="A33" s="47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</row>
    <row r="34" spans="1:47" ht="12" customHeight="1">
      <c r="A34" s="47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</row>
    <row r="35" spans="1:47" ht="12" customHeight="1">
      <c r="A35" s="47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</row>
    <row r="36" spans="1:47" ht="12" customHeight="1">
      <c r="A36" s="4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</row>
    <row r="37" spans="1:47" ht="12" customHeight="1">
      <c r="A37" s="47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</row>
    <row r="38" ht="12" customHeight="1">
      <c r="A38" s="46"/>
    </row>
    <row r="39" spans="1:14" ht="12" customHeight="1">
      <c r="A39" s="46"/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</row>
    <row r="40" spans="1:14" ht="12" customHeight="1">
      <c r="A40" s="46"/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</row>
    <row r="41" spans="1:14" ht="12" customHeight="1">
      <c r="A41" s="46"/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</row>
    <row r="42" spans="1:14" ht="12" customHeight="1">
      <c r="A42" s="46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</row>
    <row r="43" spans="1:14" ht="12" customHeight="1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</row>
    <row r="44" spans="1:14" ht="12" customHeight="1">
      <c r="A44" s="46"/>
      <c r="B44" s="46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</row>
    <row r="45" spans="1:14" ht="12" customHeight="1">
      <c r="A45" s="46"/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</row>
    <row r="46" spans="1:14" ht="12" customHeight="1">
      <c r="A46" s="46"/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</row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</sheetData>
  <sheetProtection sheet="1" objects="1" scenarios="1"/>
  <printOptions/>
  <pageMargins left="0.75" right="0.75" top="1" bottom="1" header="0.512" footer="0.512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AG56"/>
  <sheetViews>
    <sheetView tabSelected="1" workbookViewId="0" topLeftCell="A1">
      <selection activeCell="D5" sqref="D5"/>
    </sheetView>
  </sheetViews>
  <sheetFormatPr defaultColWidth="9.00390625" defaultRowHeight="13.5"/>
  <cols>
    <col min="1" max="1" width="7.125" style="0" customWidth="1"/>
    <col min="2" max="4" width="2.625" style="0" customWidth="1"/>
    <col min="5" max="5" width="4.625" style="0" customWidth="1"/>
    <col min="6" max="8" width="2.625" style="0" customWidth="1"/>
    <col min="9" max="9" width="6.625" style="0" customWidth="1"/>
    <col min="10" max="10" width="2.625" style="0" customWidth="1"/>
    <col min="11" max="11" width="4.625" style="0" customWidth="1"/>
    <col min="12" max="14" width="2.625" style="0" customWidth="1"/>
    <col min="15" max="15" width="6.625" style="0" customWidth="1"/>
    <col min="16" max="16" width="2.625" style="0" customWidth="1"/>
    <col min="17" max="17" width="4.625" style="0" customWidth="1"/>
    <col min="18" max="20" width="2.625" style="0" customWidth="1"/>
    <col min="21" max="21" width="4.625" style="0" customWidth="1"/>
    <col min="22" max="24" width="2.625" style="0" customWidth="1"/>
    <col min="25" max="25" width="6.625" style="0" customWidth="1"/>
    <col min="26" max="26" width="2.625" style="0" customWidth="1"/>
    <col min="27" max="27" width="4.625" style="0" customWidth="1"/>
    <col min="28" max="30" width="2.625" style="0" customWidth="1"/>
    <col min="31" max="31" width="6.625" style="0" customWidth="1"/>
    <col min="32" max="32" width="2.625" style="0" customWidth="1"/>
    <col min="33" max="33" width="7.125" style="0" customWidth="1"/>
  </cols>
  <sheetData>
    <row r="1" spans="1:33" ht="11.25" customHeight="1">
      <c r="A1" s="81" t="s">
        <v>162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15" customHeight="1">
      <c r="A2" s="28"/>
      <c r="B2" s="32" t="s">
        <v>82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28"/>
      <c r="R2" s="32" t="s">
        <v>83</v>
      </c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28"/>
    </row>
    <row r="3" spans="1:33" ht="3" customHeight="1">
      <c r="A3" s="28"/>
      <c r="B3" s="31"/>
      <c r="C3" s="31"/>
      <c r="D3" s="31"/>
      <c r="E3" s="31"/>
      <c r="F3" s="39"/>
      <c r="G3" s="31"/>
      <c r="H3" s="31"/>
      <c r="I3" s="31"/>
      <c r="J3" s="31"/>
      <c r="K3" s="31"/>
      <c r="L3" s="31"/>
      <c r="M3" s="31"/>
      <c r="N3" s="31"/>
      <c r="O3" s="31"/>
      <c r="P3" s="31"/>
      <c r="Q3" s="28"/>
      <c r="R3" s="31"/>
      <c r="S3" s="31"/>
      <c r="T3" s="31"/>
      <c r="U3" s="31"/>
      <c r="V3" s="31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28"/>
    </row>
    <row r="4" spans="1:33" ht="11.25" customHeight="1">
      <c r="A4" s="28"/>
      <c r="B4" s="31"/>
      <c r="C4" s="31"/>
      <c r="D4" s="40" t="s">
        <v>87</v>
      </c>
      <c r="E4" s="31"/>
      <c r="F4" s="31"/>
      <c r="G4" s="31"/>
      <c r="H4" s="31"/>
      <c r="I4" s="31"/>
      <c r="J4" s="40" t="s">
        <v>87</v>
      </c>
      <c r="K4" s="31"/>
      <c r="L4" s="31"/>
      <c r="M4" s="31"/>
      <c r="N4" s="31"/>
      <c r="O4" s="31"/>
      <c r="P4" s="31"/>
      <c r="Q4" s="28"/>
      <c r="R4" s="31"/>
      <c r="S4" s="31"/>
      <c r="T4" s="40" t="s">
        <v>0</v>
      </c>
      <c r="U4" s="31"/>
      <c r="V4" s="31"/>
      <c r="W4" s="31"/>
      <c r="X4" s="31"/>
      <c r="Y4" s="31"/>
      <c r="Z4" s="40" t="s">
        <v>0</v>
      </c>
      <c r="AA4" s="31"/>
      <c r="AB4" s="31"/>
      <c r="AC4" s="31"/>
      <c r="AD4" s="31"/>
      <c r="AE4" s="31"/>
      <c r="AF4" s="31"/>
      <c r="AG4" s="28"/>
    </row>
    <row r="5" spans="1:33" ht="12" customHeight="1">
      <c r="A5" s="28"/>
      <c r="B5" s="31"/>
      <c r="C5" s="31">
        <v>1</v>
      </c>
      <c r="D5" s="36"/>
      <c r="E5" s="33">
        <f>IF(D5="","",IF(D5=2,'元号設定シート'!$E$6,IF(D5=3,'元号設定シート'!$E$8,IF(D5=4,'元号設定シート'!$E$10,IF(D5=5,'元号設定シート'!$E$12,"ｴﾗｰ")))))</f>
      </c>
      <c r="F5" s="36"/>
      <c r="G5" s="33" t="s">
        <v>1</v>
      </c>
      <c r="H5" s="36"/>
      <c r="I5" s="33" t="s">
        <v>80</v>
      </c>
      <c r="J5" s="36"/>
      <c r="K5" s="33">
        <f>IF(J5="","",IF(J5=2,'元号設定シート'!$E$6,IF(J5=3,'元号設定シート'!$E$8,IF(J5=4,'元号設定シート'!$E$10,IF(J5=5,'元号設定シート'!$E$12,"ｴﾗｰ")))))</f>
      </c>
      <c r="L5" s="36"/>
      <c r="M5" s="33" t="s">
        <v>1</v>
      </c>
      <c r="N5" s="36"/>
      <c r="O5" s="33" t="s">
        <v>81</v>
      </c>
      <c r="P5" s="31"/>
      <c r="Q5" s="28"/>
      <c r="R5" s="31"/>
      <c r="S5" s="31">
        <v>1</v>
      </c>
      <c r="T5" s="36"/>
      <c r="U5" s="33">
        <f>IF(T5="","",IF(T5=2,'元号設定シート'!$E$6,IF(T5=3,'元号設定シート'!$E$8,IF(T5=4,'元号設定シート'!$E$10,IF(T5=5,'元号設定シート'!$E$12,"ｴﾗｰ")))))</f>
      </c>
      <c r="V5" s="36"/>
      <c r="W5" s="33" t="s">
        <v>1</v>
      </c>
      <c r="X5" s="36"/>
      <c r="Y5" s="33" t="s">
        <v>80</v>
      </c>
      <c r="Z5" s="36"/>
      <c r="AA5" s="33">
        <f>IF(Z5="","",IF(Z5=2,'元号設定シート'!$E$6,IF(Z5=3,'元号設定シート'!$E$8,IF(Z5=4,'元号設定シート'!$E$10,IF(Z5=5,'元号設定シート'!$E$12,"ｴﾗｰ")))))</f>
      </c>
      <c r="AB5" s="36"/>
      <c r="AC5" s="33" t="s">
        <v>1</v>
      </c>
      <c r="AD5" s="36"/>
      <c r="AE5" s="33" t="s">
        <v>81</v>
      </c>
      <c r="AF5" s="31"/>
      <c r="AG5" s="28"/>
    </row>
    <row r="6" spans="1:33" ht="1.5" customHeight="1">
      <c r="A6" s="28"/>
      <c r="B6" s="31"/>
      <c r="C6" s="31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8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1"/>
      <c r="AG6" s="28"/>
    </row>
    <row r="7" spans="1:33" ht="12" customHeight="1">
      <c r="A7" s="28"/>
      <c r="B7" s="31"/>
      <c r="C7" s="31">
        <v>2</v>
      </c>
      <c r="D7" s="36"/>
      <c r="E7" s="33">
        <f>IF(D7="","",IF(D7=2,'元号設定シート'!$E$6,IF(D7=3,'元号設定シート'!$E$8,IF(D7=4,'元号設定シート'!$E$10,IF(D7=5,'元号設定シート'!$E$12,"ｴﾗｰ")))))</f>
      </c>
      <c r="F7" s="36"/>
      <c r="G7" s="33" t="s">
        <v>1</v>
      </c>
      <c r="H7" s="36"/>
      <c r="I7" s="33" t="s">
        <v>80</v>
      </c>
      <c r="J7" s="36"/>
      <c r="K7" s="33">
        <f>IF(J7="","",IF(J7=2,'元号設定シート'!$E$6,IF(J7=3,'元号設定シート'!$E$8,IF(J7=4,'元号設定シート'!$E$10,IF(J7=5,'元号設定シート'!$E$12,"ｴﾗｰ")))))</f>
      </c>
      <c r="L7" s="36"/>
      <c r="M7" s="33" t="s">
        <v>1</v>
      </c>
      <c r="N7" s="36"/>
      <c r="O7" s="33" t="s">
        <v>81</v>
      </c>
      <c r="P7" s="31"/>
      <c r="Q7" s="28"/>
      <c r="R7" s="31"/>
      <c r="S7" s="31">
        <v>2</v>
      </c>
      <c r="T7" s="36"/>
      <c r="U7" s="33">
        <f>IF(T7="","",IF(T7=2,'元号設定シート'!$E$6,IF(T7=3,'元号設定シート'!$E$8,IF(T7=4,'元号設定シート'!$E$10,IF(T7=5,'元号設定シート'!$E$12,"ｴﾗｰ")))))</f>
      </c>
      <c r="V7" s="36"/>
      <c r="W7" s="33" t="s">
        <v>1</v>
      </c>
      <c r="X7" s="36"/>
      <c r="Y7" s="33" t="s">
        <v>80</v>
      </c>
      <c r="Z7" s="36"/>
      <c r="AA7" s="33">
        <f>IF(Z7="","",IF(Z7=2,'元号設定シート'!$E$6,IF(Z7=3,'元号設定シート'!$E$8,IF(Z7=4,'元号設定シート'!$E$10,IF(Z7=5,'元号設定シート'!$E$12,"ｴﾗｰ")))))</f>
      </c>
      <c r="AB7" s="36"/>
      <c r="AC7" s="33" t="s">
        <v>1</v>
      </c>
      <c r="AD7" s="36"/>
      <c r="AE7" s="33" t="s">
        <v>81</v>
      </c>
      <c r="AF7" s="31"/>
      <c r="AG7" s="28"/>
    </row>
    <row r="8" spans="1:33" ht="1.5" customHeight="1">
      <c r="A8" s="28"/>
      <c r="B8" s="31"/>
      <c r="C8" s="31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8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1"/>
      <c r="AG8" s="28"/>
    </row>
    <row r="9" spans="1:33" ht="12" customHeight="1">
      <c r="A9" s="28"/>
      <c r="B9" s="31"/>
      <c r="C9" s="31">
        <v>3</v>
      </c>
      <c r="D9" s="36"/>
      <c r="E9" s="33">
        <f>IF(D9="","",IF(D9=2,'元号設定シート'!$E$6,IF(D9=3,'元号設定シート'!$E$8,IF(D9=4,'元号設定シート'!$E$10,IF(D9=5,'元号設定シート'!$E$12,"ｴﾗｰ")))))</f>
      </c>
      <c r="F9" s="36"/>
      <c r="G9" s="33" t="s">
        <v>1</v>
      </c>
      <c r="H9" s="36"/>
      <c r="I9" s="33" t="s">
        <v>80</v>
      </c>
      <c r="J9" s="36"/>
      <c r="K9" s="33">
        <f>IF(J9="","",IF(J9=2,'元号設定シート'!$E$6,IF(J9=3,'元号設定シート'!$E$8,IF(J9=4,'元号設定シート'!$E$10,IF(J9=5,'元号設定シート'!$E$12,"ｴﾗｰ")))))</f>
      </c>
      <c r="L9" s="36"/>
      <c r="M9" s="33" t="s">
        <v>1</v>
      </c>
      <c r="N9" s="36"/>
      <c r="O9" s="33" t="s">
        <v>81</v>
      </c>
      <c r="P9" s="31"/>
      <c r="Q9" s="28"/>
      <c r="R9" s="31"/>
      <c r="S9" s="31">
        <v>3</v>
      </c>
      <c r="T9" s="36"/>
      <c r="U9" s="33">
        <f>IF(T9="","",IF(T9=2,'元号設定シート'!$E$6,IF(T9=3,'元号設定シート'!$E$8,IF(T9=4,'元号設定シート'!$E$10,IF(T9=5,'元号設定シート'!$E$12,"ｴﾗｰ")))))</f>
      </c>
      <c r="V9" s="36"/>
      <c r="W9" s="33" t="s">
        <v>1</v>
      </c>
      <c r="X9" s="36"/>
      <c r="Y9" s="33" t="s">
        <v>80</v>
      </c>
      <c r="Z9" s="36"/>
      <c r="AA9" s="33">
        <f>IF(Z9="","",IF(Z9=2,'元号設定シート'!$E$6,IF(Z9=3,'元号設定シート'!$E$8,IF(Z9=4,'元号設定シート'!$E$10,IF(Z9=5,'元号設定シート'!$E$12,"ｴﾗｰ")))))</f>
      </c>
      <c r="AB9" s="36"/>
      <c r="AC9" s="33" t="s">
        <v>1</v>
      </c>
      <c r="AD9" s="36"/>
      <c r="AE9" s="33" t="s">
        <v>81</v>
      </c>
      <c r="AF9" s="31"/>
      <c r="AG9" s="28"/>
    </row>
    <row r="10" spans="1:33" ht="1.5" customHeight="1">
      <c r="A10" s="28"/>
      <c r="B10" s="31"/>
      <c r="C10" s="31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8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1"/>
      <c r="AG10" s="28"/>
    </row>
    <row r="11" spans="1:33" ht="12" customHeight="1">
      <c r="A11" s="28"/>
      <c r="B11" s="31"/>
      <c r="C11" s="31">
        <v>4</v>
      </c>
      <c r="D11" s="36"/>
      <c r="E11" s="33">
        <f>IF(D11="","",IF(D11=2,'元号設定シート'!$E$6,IF(D11=3,'元号設定シート'!$E$8,IF(D11=4,'元号設定シート'!$E$10,IF(D11=5,'元号設定シート'!$E$12,"ｴﾗｰ")))))</f>
      </c>
      <c r="F11" s="36"/>
      <c r="G11" s="33" t="s">
        <v>1</v>
      </c>
      <c r="H11" s="36"/>
      <c r="I11" s="33" t="s">
        <v>80</v>
      </c>
      <c r="J11" s="36"/>
      <c r="K11" s="33">
        <f>IF(J11="","",IF(J11=2,'元号設定シート'!$E$6,IF(J11=3,'元号設定シート'!$E$8,IF(J11=4,'元号設定シート'!$E$10,IF(J11=5,'元号設定シート'!$E$12,"ｴﾗｰ")))))</f>
      </c>
      <c r="L11" s="36"/>
      <c r="M11" s="33" t="s">
        <v>1</v>
      </c>
      <c r="N11" s="36"/>
      <c r="O11" s="33" t="s">
        <v>81</v>
      </c>
      <c r="P11" s="31"/>
      <c r="Q11" s="28"/>
      <c r="R11" s="31"/>
      <c r="S11" s="31">
        <v>4</v>
      </c>
      <c r="T11" s="36"/>
      <c r="U11" s="33">
        <f>IF(T11="","",IF(T11=2,'元号設定シート'!$E$6,IF(T11=3,'元号設定シート'!$E$8,IF(T11=4,'元号設定シート'!$E$10,IF(T11=5,'元号設定シート'!$E$12,"ｴﾗｰ")))))</f>
      </c>
      <c r="V11" s="36"/>
      <c r="W11" s="33" t="s">
        <v>1</v>
      </c>
      <c r="X11" s="36"/>
      <c r="Y11" s="33" t="s">
        <v>80</v>
      </c>
      <c r="Z11" s="36"/>
      <c r="AA11" s="33">
        <f>IF(Z11="","",IF(Z11=2,'元号設定シート'!$E$6,IF(Z11=3,'元号設定シート'!$E$8,IF(Z11=4,'元号設定シート'!$E$10,IF(Z11=5,'元号設定シート'!$E$12,"ｴﾗｰ")))))</f>
      </c>
      <c r="AB11" s="36"/>
      <c r="AC11" s="33" t="s">
        <v>1</v>
      </c>
      <c r="AD11" s="36"/>
      <c r="AE11" s="33" t="s">
        <v>81</v>
      </c>
      <c r="AF11" s="31"/>
      <c r="AG11" s="28"/>
    </row>
    <row r="12" spans="1:33" ht="1.5" customHeight="1">
      <c r="A12" s="28"/>
      <c r="B12" s="31"/>
      <c r="C12" s="31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1"/>
      <c r="AG12" s="28"/>
    </row>
    <row r="13" spans="1:33" ht="12" customHeight="1">
      <c r="A13" s="28"/>
      <c r="B13" s="31"/>
      <c r="C13" s="31">
        <v>5</v>
      </c>
      <c r="D13" s="36"/>
      <c r="E13" s="33">
        <f>IF(D13="","",IF(D13=2,'元号設定シート'!$E$6,IF(D13=3,'元号設定シート'!$E$8,IF(D13=4,'元号設定シート'!$E$10,IF(D13=5,'元号設定シート'!$E$12,"ｴﾗｰ")))))</f>
      </c>
      <c r="F13" s="36"/>
      <c r="G13" s="33" t="s">
        <v>1</v>
      </c>
      <c r="H13" s="36"/>
      <c r="I13" s="33" t="s">
        <v>80</v>
      </c>
      <c r="J13" s="36"/>
      <c r="K13" s="33">
        <f>IF(J13="","",IF(J13=2,'元号設定シート'!$E$6,IF(J13=3,'元号設定シート'!$E$8,IF(J13=4,'元号設定シート'!$E$10,IF(J13=5,'元号設定シート'!$E$12,"ｴﾗｰ")))))</f>
      </c>
      <c r="L13" s="36"/>
      <c r="M13" s="33" t="s">
        <v>1</v>
      </c>
      <c r="N13" s="36"/>
      <c r="O13" s="33" t="s">
        <v>81</v>
      </c>
      <c r="P13" s="31"/>
      <c r="Q13" s="28"/>
      <c r="R13" s="31"/>
      <c r="S13" s="31">
        <v>5</v>
      </c>
      <c r="T13" s="36"/>
      <c r="U13" s="33">
        <f>IF(T13="","",IF(T13=2,'元号設定シート'!$E$6,IF(T13=3,'元号設定シート'!$E$8,IF(T13=4,'元号設定シート'!$E$10,IF(T13=5,'元号設定シート'!$E$12,"ｴﾗｰ")))))</f>
      </c>
      <c r="V13" s="36"/>
      <c r="W13" s="33" t="s">
        <v>1</v>
      </c>
      <c r="X13" s="36"/>
      <c r="Y13" s="33" t="s">
        <v>80</v>
      </c>
      <c r="Z13" s="36"/>
      <c r="AA13" s="33">
        <f>IF(Z13="","",IF(Z13=2,'元号設定シート'!$E$6,IF(Z13=3,'元号設定シート'!$E$8,IF(Z13=4,'元号設定シート'!$E$10,IF(Z13=5,'元号設定シート'!$E$12,"ｴﾗｰ")))))</f>
      </c>
      <c r="AB13" s="36"/>
      <c r="AC13" s="33" t="s">
        <v>1</v>
      </c>
      <c r="AD13" s="36"/>
      <c r="AE13" s="33" t="s">
        <v>81</v>
      </c>
      <c r="AF13" s="31"/>
      <c r="AG13" s="28"/>
    </row>
    <row r="14" spans="1:33" ht="1.5" customHeight="1">
      <c r="A14" s="28"/>
      <c r="B14" s="31"/>
      <c r="C14" s="31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8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1"/>
      <c r="AG14" s="28"/>
    </row>
    <row r="15" spans="1:33" ht="12" customHeight="1">
      <c r="A15" s="28"/>
      <c r="B15" s="31"/>
      <c r="C15" s="31">
        <v>6</v>
      </c>
      <c r="D15" s="36"/>
      <c r="E15" s="33">
        <f>IF(D15="","",IF(D15=2,'元号設定シート'!$E$6,IF(D15=3,'元号設定シート'!$E$8,IF(D15=4,'元号設定シート'!$E$10,IF(D15=5,'元号設定シート'!$E$12,"ｴﾗｰ")))))</f>
      </c>
      <c r="F15" s="36"/>
      <c r="G15" s="33" t="s">
        <v>1</v>
      </c>
      <c r="H15" s="36"/>
      <c r="I15" s="33" t="s">
        <v>80</v>
      </c>
      <c r="J15" s="36"/>
      <c r="K15" s="33">
        <f>IF(J15="","",IF(J15=2,'元号設定シート'!$E$6,IF(J15=3,'元号設定シート'!$E$8,IF(J15=4,'元号設定シート'!$E$10,IF(J15=5,'元号設定シート'!$E$12,"ｴﾗｰ")))))</f>
      </c>
      <c r="L15" s="36"/>
      <c r="M15" s="33" t="s">
        <v>1</v>
      </c>
      <c r="N15" s="36"/>
      <c r="O15" s="33" t="s">
        <v>81</v>
      </c>
      <c r="P15" s="31"/>
      <c r="Q15" s="28"/>
      <c r="R15" s="31"/>
      <c r="S15" s="31">
        <v>6</v>
      </c>
      <c r="T15" s="36"/>
      <c r="U15" s="33">
        <f>IF(T15="","",IF(T15=2,'元号設定シート'!$E$6,IF(T15=3,'元号設定シート'!$E$8,IF(T15=4,'元号設定シート'!$E$10,IF(T15=5,'元号設定シート'!$E$12,"ｴﾗｰ")))))</f>
      </c>
      <c r="V15" s="36"/>
      <c r="W15" s="33" t="s">
        <v>1</v>
      </c>
      <c r="X15" s="36"/>
      <c r="Y15" s="33" t="s">
        <v>80</v>
      </c>
      <c r="Z15" s="36"/>
      <c r="AA15" s="33">
        <f>IF(Z15="","",IF(Z15=2,'元号設定シート'!$E$6,IF(Z15=3,'元号設定シート'!$E$8,IF(Z15=4,'元号設定シート'!$E$10,IF(Z15=5,'元号設定シート'!$E$12,"ｴﾗｰ")))))</f>
      </c>
      <c r="AB15" s="36"/>
      <c r="AC15" s="33" t="s">
        <v>1</v>
      </c>
      <c r="AD15" s="36"/>
      <c r="AE15" s="33" t="s">
        <v>81</v>
      </c>
      <c r="AF15" s="31"/>
      <c r="AG15" s="28"/>
    </row>
    <row r="16" spans="1:33" ht="1.5" customHeight="1">
      <c r="A16" s="28"/>
      <c r="B16" s="31"/>
      <c r="C16" s="31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  <c r="P16" s="37"/>
      <c r="Q16" s="38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1"/>
      <c r="AG16" s="28"/>
    </row>
    <row r="17" spans="1:33" ht="12" customHeight="1">
      <c r="A17" s="28"/>
      <c r="B17" s="31"/>
      <c r="C17" s="31">
        <v>7</v>
      </c>
      <c r="D17" s="36"/>
      <c r="E17" s="33">
        <f>IF(D17="","",IF(D17=2,'元号設定シート'!$E$6,IF(D17=3,'元号設定シート'!$E$8,IF(D17=4,'元号設定シート'!$E$10,IF(D17=5,'元号設定シート'!$E$12,"ｴﾗｰ")))))</f>
      </c>
      <c r="F17" s="36"/>
      <c r="G17" s="33" t="s">
        <v>1</v>
      </c>
      <c r="H17" s="36"/>
      <c r="I17" s="33" t="s">
        <v>80</v>
      </c>
      <c r="J17" s="36"/>
      <c r="K17" s="33">
        <f>IF(J17="","",IF(J17=2,'元号設定シート'!$E$6,IF(J17=3,'元号設定シート'!$E$8,IF(J17=4,'元号設定シート'!$E$10,IF(J17=5,'元号設定シート'!$E$12,"ｴﾗｰ")))))</f>
      </c>
      <c r="L17" s="36"/>
      <c r="M17" s="33" t="s">
        <v>1</v>
      </c>
      <c r="N17" s="36"/>
      <c r="O17" s="33" t="s">
        <v>81</v>
      </c>
      <c r="P17" s="31"/>
      <c r="Q17" s="28"/>
      <c r="R17" s="31"/>
      <c r="S17" s="31">
        <v>7</v>
      </c>
      <c r="T17" s="36"/>
      <c r="U17" s="33">
        <f>IF(T17="","",IF(T17=2,'元号設定シート'!$E$6,IF(T17=3,'元号設定シート'!$E$8,IF(T17=4,'元号設定シート'!$E$10,IF(T17=5,'元号設定シート'!$E$12,"ｴﾗｰ")))))</f>
      </c>
      <c r="V17" s="36"/>
      <c r="W17" s="33" t="s">
        <v>1</v>
      </c>
      <c r="X17" s="36"/>
      <c r="Y17" s="33" t="s">
        <v>80</v>
      </c>
      <c r="Z17" s="36"/>
      <c r="AA17" s="33">
        <f>IF(Z17="","",IF(Z17=2,'元号設定シート'!$E$6,IF(Z17=3,'元号設定シート'!$E$8,IF(Z17=4,'元号設定シート'!$E$10,IF(Z17=5,'元号設定シート'!$E$12,"ｴﾗｰ")))))</f>
      </c>
      <c r="AB17" s="36"/>
      <c r="AC17" s="33" t="s">
        <v>1</v>
      </c>
      <c r="AD17" s="36"/>
      <c r="AE17" s="33" t="s">
        <v>81</v>
      </c>
      <c r="AF17" s="31"/>
      <c r="AG17" s="28"/>
    </row>
    <row r="18" spans="1:33" ht="1.5" customHeight="1">
      <c r="A18" s="28"/>
      <c r="B18" s="31"/>
      <c r="C18" s="31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8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1"/>
      <c r="AG18" s="28"/>
    </row>
    <row r="19" spans="1:33" ht="12" customHeight="1">
      <c r="A19" s="28"/>
      <c r="B19" s="31"/>
      <c r="C19" s="31">
        <v>8</v>
      </c>
      <c r="D19" s="36"/>
      <c r="E19" s="33">
        <f>IF(D19="","",IF(D19=2,'元号設定シート'!$E$6,IF(D19=3,'元号設定シート'!$E$8,IF(D19=4,'元号設定シート'!$E$10,IF(D19=5,'元号設定シート'!$E$12,"ｴﾗｰ")))))</f>
      </c>
      <c r="F19" s="36"/>
      <c r="G19" s="33" t="s">
        <v>1</v>
      </c>
      <c r="H19" s="36"/>
      <c r="I19" s="33" t="s">
        <v>80</v>
      </c>
      <c r="J19" s="36"/>
      <c r="K19" s="33">
        <f>IF(J19="","",IF(J19=2,'元号設定シート'!$E$6,IF(J19=3,'元号設定シート'!$E$8,IF(J19=4,'元号設定シート'!$E$10,IF(J19=5,'元号設定シート'!$E$12,"ｴﾗｰ")))))</f>
      </c>
      <c r="L19" s="36"/>
      <c r="M19" s="33" t="s">
        <v>1</v>
      </c>
      <c r="N19" s="36"/>
      <c r="O19" s="33" t="s">
        <v>81</v>
      </c>
      <c r="P19" s="31"/>
      <c r="Q19" s="28"/>
      <c r="R19" s="31"/>
      <c r="S19" s="31">
        <v>8</v>
      </c>
      <c r="T19" s="36"/>
      <c r="U19" s="33">
        <f>IF(T19="","",IF(T19=2,'元号設定シート'!$E$6,IF(T19=3,'元号設定シート'!$E$8,IF(T19=4,'元号設定シート'!$E$10,IF(T19=5,'元号設定シート'!$E$12,"ｴﾗｰ")))))</f>
      </c>
      <c r="V19" s="36"/>
      <c r="W19" s="33" t="s">
        <v>1</v>
      </c>
      <c r="X19" s="36"/>
      <c r="Y19" s="33" t="s">
        <v>80</v>
      </c>
      <c r="Z19" s="36"/>
      <c r="AA19" s="33">
        <f>IF(Z19="","",IF(Z19=2,'元号設定シート'!$E$6,IF(Z19=3,'元号設定シート'!$E$8,IF(Z19=4,'元号設定シート'!$E$10,IF(Z19=5,'元号設定シート'!$E$12,"ｴﾗｰ")))))</f>
      </c>
      <c r="AB19" s="36"/>
      <c r="AC19" s="33" t="s">
        <v>1</v>
      </c>
      <c r="AD19" s="36"/>
      <c r="AE19" s="33" t="s">
        <v>81</v>
      </c>
      <c r="AF19" s="31"/>
      <c r="AG19" s="28"/>
    </row>
    <row r="20" spans="1:33" ht="1.5" customHeight="1">
      <c r="A20" s="28"/>
      <c r="B20" s="31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8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1"/>
      <c r="AG20" s="28"/>
    </row>
    <row r="21" spans="1:33" ht="12" customHeight="1">
      <c r="A21" s="28"/>
      <c r="B21" s="31"/>
      <c r="C21" s="31">
        <v>9</v>
      </c>
      <c r="D21" s="36"/>
      <c r="E21" s="33">
        <f>IF(D21="","",IF(D21=2,'元号設定シート'!$E$6,IF(D21=3,'元号設定シート'!$E$8,IF(D21=4,'元号設定シート'!$E$10,IF(D21=5,'元号設定シート'!$E$12,"ｴﾗｰ")))))</f>
      </c>
      <c r="F21" s="36"/>
      <c r="G21" s="33" t="s">
        <v>1</v>
      </c>
      <c r="H21" s="36"/>
      <c r="I21" s="33" t="s">
        <v>80</v>
      </c>
      <c r="J21" s="36"/>
      <c r="K21" s="33">
        <f>IF(J21="","",IF(J21=2,'元号設定シート'!$E$6,IF(J21=3,'元号設定シート'!$E$8,IF(J21=4,'元号設定シート'!$E$10,IF(J21=5,'元号設定シート'!$E$12,"ｴﾗｰ")))))</f>
      </c>
      <c r="L21" s="36"/>
      <c r="M21" s="33" t="s">
        <v>1</v>
      </c>
      <c r="N21" s="36"/>
      <c r="O21" s="33" t="s">
        <v>81</v>
      </c>
      <c r="P21" s="31"/>
      <c r="Q21" s="28"/>
      <c r="R21" s="31"/>
      <c r="S21" s="31">
        <v>9</v>
      </c>
      <c r="T21" s="36"/>
      <c r="U21" s="33">
        <f>IF(T21="","",IF(T21=2,'元号設定シート'!$E$6,IF(T21=3,'元号設定シート'!$E$8,IF(T21=4,'元号設定シート'!$E$10,IF(T21=5,'元号設定シート'!$E$12,"ｴﾗｰ")))))</f>
      </c>
      <c r="V21" s="36"/>
      <c r="W21" s="33" t="s">
        <v>1</v>
      </c>
      <c r="X21" s="36"/>
      <c r="Y21" s="33" t="s">
        <v>80</v>
      </c>
      <c r="Z21" s="36"/>
      <c r="AA21" s="33">
        <f>IF(Z21="","",IF(Z21=2,'元号設定シート'!$E$6,IF(Z21=3,'元号設定シート'!$E$8,IF(Z21=4,'元号設定シート'!$E$10,IF(Z21=5,'元号設定シート'!$E$12,"ｴﾗｰ")))))</f>
      </c>
      <c r="AB21" s="36"/>
      <c r="AC21" s="33" t="s">
        <v>1</v>
      </c>
      <c r="AD21" s="36"/>
      <c r="AE21" s="33" t="s">
        <v>81</v>
      </c>
      <c r="AF21" s="31"/>
      <c r="AG21" s="28"/>
    </row>
    <row r="22" spans="1:33" ht="1.5" customHeight="1">
      <c r="A22" s="28"/>
      <c r="B22" s="31"/>
      <c r="C22" s="31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8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1"/>
      <c r="AG22" s="28"/>
    </row>
    <row r="23" spans="1:33" ht="12" customHeight="1">
      <c r="A23" s="28"/>
      <c r="B23" s="31"/>
      <c r="C23" s="31">
        <v>10</v>
      </c>
      <c r="D23" s="36"/>
      <c r="E23" s="33">
        <f>IF(D23="","",IF(D23=2,'元号設定シート'!$E$6,IF(D23=3,'元号設定シート'!$E$8,IF(D23=4,'元号設定シート'!$E$10,IF(D23=5,'元号設定シート'!$E$12,"ｴﾗｰ")))))</f>
      </c>
      <c r="F23" s="36"/>
      <c r="G23" s="33" t="s">
        <v>1</v>
      </c>
      <c r="H23" s="36"/>
      <c r="I23" s="33" t="s">
        <v>80</v>
      </c>
      <c r="J23" s="36"/>
      <c r="K23" s="33">
        <f>IF(J23="","",IF(J23=2,'元号設定シート'!$E$6,IF(J23=3,'元号設定シート'!$E$8,IF(J23=4,'元号設定シート'!$E$10,IF(J23=5,'元号設定シート'!$E$12,"ｴﾗｰ")))))</f>
      </c>
      <c r="L23" s="36"/>
      <c r="M23" s="33" t="s">
        <v>1</v>
      </c>
      <c r="N23" s="36"/>
      <c r="O23" s="33" t="s">
        <v>81</v>
      </c>
      <c r="P23" s="31"/>
      <c r="Q23" s="28"/>
      <c r="R23" s="31"/>
      <c r="S23" s="31">
        <v>10</v>
      </c>
      <c r="T23" s="36"/>
      <c r="U23" s="33">
        <f>IF(T23="","",IF(T23=2,'元号設定シート'!$E$6,IF(T23=3,'元号設定シート'!$E$8,IF(T23=4,'元号設定シート'!$E$10,IF(T23=5,'元号設定シート'!$E$12,"ｴﾗｰ")))))</f>
      </c>
      <c r="V23" s="36"/>
      <c r="W23" s="33" t="s">
        <v>1</v>
      </c>
      <c r="X23" s="36"/>
      <c r="Y23" s="33" t="s">
        <v>80</v>
      </c>
      <c r="Z23" s="36"/>
      <c r="AA23" s="33">
        <f>IF(Z23="","",IF(Z23=2,'元号設定シート'!$E$6,IF(Z23=3,'元号設定シート'!$E$8,IF(Z23=4,'元号設定シート'!$E$10,IF(Z23=5,'元号設定シート'!$E$12,"ｴﾗｰ")))))</f>
      </c>
      <c r="AB23" s="36"/>
      <c r="AC23" s="33" t="s">
        <v>1</v>
      </c>
      <c r="AD23" s="36"/>
      <c r="AE23" s="33" t="s">
        <v>81</v>
      </c>
      <c r="AF23" s="31"/>
      <c r="AG23" s="28"/>
    </row>
    <row r="24" spans="1:33" ht="1.5" customHeight="1">
      <c r="A24" s="28"/>
      <c r="B24" s="31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7"/>
      <c r="P24" s="37"/>
      <c r="Q24" s="38"/>
      <c r="R24" s="37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  <c r="AF24" s="31"/>
      <c r="AG24" s="28"/>
    </row>
    <row r="25" spans="1:33" ht="12" customHeight="1">
      <c r="A25" s="28"/>
      <c r="B25" s="31"/>
      <c r="C25" s="31">
        <v>11</v>
      </c>
      <c r="D25" s="36"/>
      <c r="E25" s="33">
        <f>IF(D25="","",IF(D25=2,'元号設定シート'!$E$6,IF(D25=3,'元号設定シート'!$E$8,IF(D25=4,'元号設定シート'!$E$10,IF(D25=5,'元号設定シート'!$E$12,"ｴﾗｰ")))))</f>
      </c>
      <c r="F25" s="36"/>
      <c r="G25" s="33" t="s">
        <v>1</v>
      </c>
      <c r="H25" s="36"/>
      <c r="I25" s="33" t="s">
        <v>80</v>
      </c>
      <c r="J25" s="36"/>
      <c r="K25" s="33">
        <f>IF(J25="","",IF(J25=2,'元号設定シート'!$E$6,IF(J25=3,'元号設定シート'!$E$8,IF(J25=4,'元号設定シート'!$E$10,IF(J25=5,'元号設定シート'!$E$12,"ｴﾗｰ")))))</f>
      </c>
      <c r="L25" s="36"/>
      <c r="M25" s="33" t="s">
        <v>1</v>
      </c>
      <c r="N25" s="36"/>
      <c r="O25" s="33" t="s">
        <v>81</v>
      </c>
      <c r="P25" s="31"/>
      <c r="Q25" s="28"/>
      <c r="R25" s="31"/>
      <c r="S25" s="31">
        <v>11</v>
      </c>
      <c r="T25" s="36"/>
      <c r="U25" s="33">
        <f>IF(T25="","",IF(T25=2,'元号設定シート'!$E$6,IF(T25=3,'元号設定シート'!$E$8,IF(T25=4,'元号設定シート'!$E$10,IF(T25=5,'元号設定シート'!$E$12,"ｴﾗｰ")))))</f>
      </c>
      <c r="V25" s="36"/>
      <c r="W25" s="33" t="s">
        <v>1</v>
      </c>
      <c r="X25" s="36"/>
      <c r="Y25" s="33" t="s">
        <v>80</v>
      </c>
      <c r="Z25" s="36"/>
      <c r="AA25" s="33">
        <f>IF(Z25="","",IF(Z25=2,'元号設定シート'!$E$6,IF(Z25=3,'元号設定シート'!$E$8,IF(Z25=4,'元号設定シート'!$E$10,IF(Z25=5,'元号設定シート'!$E$12,"ｴﾗｰ")))))</f>
      </c>
      <c r="AB25" s="36"/>
      <c r="AC25" s="33" t="s">
        <v>1</v>
      </c>
      <c r="AD25" s="36"/>
      <c r="AE25" s="33" t="s">
        <v>81</v>
      </c>
      <c r="AF25" s="31"/>
      <c r="AG25" s="28"/>
    </row>
    <row r="26" spans="1:33" ht="1.5" customHeight="1">
      <c r="A26" s="28"/>
      <c r="B26" s="31"/>
      <c r="C26" s="31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8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1"/>
      <c r="AG26" s="28"/>
    </row>
    <row r="27" spans="1:33" ht="12" customHeight="1">
      <c r="A27" s="28"/>
      <c r="B27" s="31"/>
      <c r="C27" s="31">
        <v>12</v>
      </c>
      <c r="D27" s="36"/>
      <c r="E27" s="33">
        <f>IF(D27="","",IF(D27=2,'元号設定シート'!$E$6,IF(D27=3,'元号設定シート'!$E$8,IF(D27=4,'元号設定シート'!$E$10,IF(D27=5,'元号設定シート'!$E$12,"ｴﾗｰ")))))</f>
      </c>
      <c r="F27" s="36"/>
      <c r="G27" s="33" t="s">
        <v>1</v>
      </c>
      <c r="H27" s="36"/>
      <c r="I27" s="33" t="s">
        <v>80</v>
      </c>
      <c r="J27" s="36"/>
      <c r="K27" s="33">
        <f>IF(J27="","",IF(J27=2,'元号設定シート'!$E$6,IF(J27=3,'元号設定シート'!$E$8,IF(J27=4,'元号設定シート'!$E$10,IF(J27=5,'元号設定シート'!$E$12,"ｴﾗｰ")))))</f>
      </c>
      <c r="L27" s="36"/>
      <c r="M27" s="33" t="s">
        <v>1</v>
      </c>
      <c r="N27" s="36"/>
      <c r="O27" s="33" t="s">
        <v>81</v>
      </c>
      <c r="P27" s="31"/>
      <c r="Q27" s="28"/>
      <c r="R27" s="31"/>
      <c r="S27" s="31">
        <v>12</v>
      </c>
      <c r="T27" s="36"/>
      <c r="U27" s="33">
        <f>IF(T27="","",IF(T27=2,'元号設定シート'!$E$6,IF(T27=3,'元号設定シート'!$E$8,IF(T27=4,'元号設定シート'!$E$10,IF(T27=5,'元号設定シート'!$E$12,"ｴﾗｰ")))))</f>
      </c>
      <c r="V27" s="36"/>
      <c r="W27" s="33" t="s">
        <v>1</v>
      </c>
      <c r="X27" s="36"/>
      <c r="Y27" s="33" t="s">
        <v>80</v>
      </c>
      <c r="Z27" s="36"/>
      <c r="AA27" s="33">
        <f>IF(Z27="","",IF(Z27=2,'元号設定シート'!$E$6,IF(Z27=3,'元号設定シート'!$E$8,IF(Z27=4,'元号設定シート'!$E$10,IF(Z27=5,'元号設定シート'!$E$12,"ｴﾗｰ")))))</f>
      </c>
      <c r="AB27" s="36"/>
      <c r="AC27" s="33" t="s">
        <v>1</v>
      </c>
      <c r="AD27" s="36"/>
      <c r="AE27" s="33" t="s">
        <v>81</v>
      </c>
      <c r="AF27" s="31"/>
      <c r="AG27" s="28"/>
    </row>
    <row r="28" spans="1:33" ht="1.5" customHeight="1">
      <c r="A28" s="28"/>
      <c r="B28" s="31"/>
      <c r="C28" s="31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  <c r="P28" s="37"/>
      <c r="Q28" s="38"/>
      <c r="R28" s="37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  <c r="AF28" s="37"/>
      <c r="AG28" s="28"/>
    </row>
    <row r="29" spans="1:33" ht="12" customHeight="1">
      <c r="A29" s="28"/>
      <c r="B29" s="31"/>
      <c r="C29" s="31">
        <v>13</v>
      </c>
      <c r="D29" s="36"/>
      <c r="E29" s="33">
        <f>IF(D29="","",IF(D29=2,'元号設定シート'!$E$6,IF(D29=3,'元号設定シート'!$E$8,IF(D29=4,'元号設定シート'!$E$10,IF(D29=5,'元号設定シート'!$E$12,"ｴﾗｰ")))))</f>
      </c>
      <c r="F29" s="36"/>
      <c r="G29" s="33" t="s">
        <v>1</v>
      </c>
      <c r="H29" s="36"/>
      <c r="I29" s="33" t="s">
        <v>80</v>
      </c>
      <c r="J29" s="36"/>
      <c r="K29" s="33">
        <f>IF(J29="","",IF(J29=2,'元号設定シート'!$E$6,IF(J29=3,'元号設定シート'!$E$8,IF(J29=4,'元号設定シート'!$E$10,IF(J29=5,'元号設定シート'!$E$12,"ｴﾗｰ")))))</f>
      </c>
      <c r="L29" s="36"/>
      <c r="M29" s="33" t="s">
        <v>1</v>
      </c>
      <c r="N29" s="36"/>
      <c r="O29" s="33" t="s">
        <v>81</v>
      </c>
      <c r="P29" s="31"/>
      <c r="Q29" s="28"/>
      <c r="R29" s="31"/>
      <c r="S29" s="31">
        <v>13</v>
      </c>
      <c r="T29" s="36"/>
      <c r="U29" s="33">
        <f>IF(T29="","",IF(T29=2,'元号設定シート'!$E$6,IF(T29=3,'元号設定シート'!$E$8,IF(T29=4,'元号設定シート'!$E$10,IF(T29=5,'元号設定シート'!$E$12,"ｴﾗｰ")))))</f>
      </c>
      <c r="V29" s="36"/>
      <c r="W29" s="33" t="s">
        <v>1</v>
      </c>
      <c r="X29" s="36"/>
      <c r="Y29" s="33" t="s">
        <v>80</v>
      </c>
      <c r="Z29" s="36"/>
      <c r="AA29" s="33">
        <f>IF(Z29="","",IF(Z29=2,'元号設定シート'!$E$6,IF(Z29=3,'元号設定シート'!$E$8,IF(Z29=4,'元号設定シート'!$E$10,IF(Z29=5,'元号設定シート'!$E$12,"ｴﾗｰ")))))</f>
      </c>
      <c r="AB29" s="36"/>
      <c r="AC29" s="33" t="s">
        <v>1</v>
      </c>
      <c r="AD29" s="36"/>
      <c r="AE29" s="33" t="s">
        <v>81</v>
      </c>
      <c r="AF29" s="31"/>
      <c r="AG29" s="28"/>
    </row>
    <row r="30" spans="1:33" ht="1.5" customHeight="1">
      <c r="A30" s="28"/>
      <c r="B30" s="31"/>
      <c r="C30" s="31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8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  <c r="AF30" s="31"/>
      <c r="AG30" s="28"/>
    </row>
    <row r="31" spans="1:33" ht="12" customHeight="1">
      <c r="A31" s="28"/>
      <c r="B31" s="31"/>
      <c r="C31" s="31">
        <v>14</v>
      </c>
      <c r="D31" s="36"/>
      <c r="E31" s="33">
        <f>IF(D31="","",IF(D31=2,'元号設定シート'!$E$6,IF(D31=3,'元号設定シート'!$E$8,IF(D31=4,'元号設定シート'!$E$10,IF(D31=5,'元号設定シート'!$E$12,"ｴﾗｰ")))))</f>
      </c>
      <c r="F31" s="36"/>
      <c r="G31" s="33" t="s">
        <v>1</v>
      </c>
      <c r="H31" s="36"/>
      <c r="I31" s="33" t="s">
        <v>80</v>
      </c>
      <c r="J31" s="36"/>
      <c r="K31" s="33">
        <f>IF(J31="","",IF(J31=2,'元号設定シート'!$E$6,IF(J31=3,'元号設定シート'!$E$8,IF(J31=4,'元号設定シート'!$E$10,IF(J31=5,'元号設定シート'!$E$12,"ｴﾗｰ")))))</f>
      </c>
      <c r="L31" s="36"/>
      <c r="M31" s="33" t="s">
        <v>1</v>
      </c>
      <c r="N31" s="36"/>
      <c r="O31" s="33" t="s">
        <v>81</v>
      </c>
      <c r="P31" s="31"/>
      <c r="Q31" s="28"/>
      <c r="R31" s="31"/>
      <c r="S31" s="31">
        <v>14</v>
      </c>
      <c r="T31" s="36"/>
      <c r="U31" s="33">
        <f>IF(T31="","",IF(T31=2,'元号設定シート'!$E$6,IF(T31=3,'元号設定シート'!$E$8,IF(T31=4,'元号設定シート'!$E$10,IF(T31=5,'元号設定シート'!$E$12,"ｴﾗｰ")))))</f>
      </c>
      <c r="V31" s="36"/>
      <c r="W31" s="33" t="s">
        <v>1</v>
      </c>
      <c r="X31" s="36"/>
      <c r="Y31" s="33" t="s">
        <v>80</v>
      </c>
      <c r="Z31" s="36"/>
      <c r="AA31" s="33">
        <f>IF(Z31="","",IF(Z31=2,'元号設定シート'!$E$6,IF(Z31=3,'元号設定シート'!$E$8,IF(Z31=4,'元号設定シート'!$E$10,IF(Z31=5,'元号設定シート'!$E$12,"ｴﾗｰ")))))</f>
      </c>
      <c r="AB31" s="36"/>
      <c r="AC31" s="33" t="s">
        <v>1</v>
      </c>
      <c r="AD31" s="36"/>
      <c r="AE31" s="33" t="s">
        <v>81</v>
      </c>
      <c r="AF31" s="31"/>
      <c r="AG31" s="28"/>
    </row>
    <row r="32" spans="1:33" ht="1.5" customHeight="1">
      <c r="A32" s="28"/>
      <c r="B32" s="31"/>
      <c r="C32" s="31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37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  <c r="AF32" s="31"/>
      <c r="AG32" s="28"/>
    </row>
    <row r="33" spans="1:33" ht="12" customHeight="1">
      <c r="A33" s="28"/>
      <c r="B33" s="31"/>
      <c r="C33" s="31">
        <v>15</v>
      </c>
      <c r="D33" s="36"/>
      <c r="E33" s="33">
        <f>IF(D33="","",IF(D33=2,'元号設定シート'!$E$6,IF(D33=3,'元号設定シート'!$E$8,IF(D33=4,'元号設定シート'!$E$10,IF(D33=5,'元号設定シート'!$E$12,"ｴﾗｰ")))))</f>
      </c>
      <c r="F33" s="36"/>
      <c r="G33" s="33" t="s">
        <v>1</v>
      </c>
      <c r="H33" s="36"/>
      <c r="I33" s="33" t="s">
        <v>80</v>
      </c>
      <c r="J33" s="36"/>
      <c r="K33" s="33">
        <f>IF(J33="","",IF(J33=2,'元号設定シート'!$E$6,IF(J33=3,'元号設定シート'!$E$8,IF(J33=4,'元号設定シート'!$E$10,IF(J33=5,'元号設定シート'!$E$12,"ｴﾗｰ")))))</f>
      </c>
      <c r="L33" s="36"/>
      <c r="M33" s="33" t="s">
        <v>1</v>
      </c>
      <c r="N33" s="36"/>
      <c r="O33" s="33" t="s">
        <v>81</v>
      </c>
      <c r="P33" s="31"/>
      <c r="Q33" s="28"/>
      <c r="R33" s="31"/>
      <c r="S33" s="31">
        <v>15</v>
      </c>
      <c r="T33" s="36"/>
      <c r="U33" s="33">
        <f>IF(T33="","",IF(T33=2,'元号設定シート'!$E$6,IF(T33=3,'元号設定シート'!$E$8,IF(T33=4,'元号設定シート'!$E$10,IF(T33=5,'元号設定シート'!$E$12,"ｴﾗｰ")))))</f>
      </c>
      <c r="V33" s="36"/>
      <c r="W33" s="33" t="s">
        <v>1</v>
      </c>
      <c r="X33" s="36"/>
      <c r="Y33" s="33" t="s">
        <v>80</v>
      </c>
      <c r="Z33" s="36"/>
      <c r="AA33" s="33">
        <f>IF(Z33="","",IF(Z33=2,'元号設定シート'!$E$6,IF(Z33=3,'元号設定シート'!$E$8,IF(Z33=4,'元号設定シート'!$E$10,IF(Z33=5,'元号設定シート'!$E$12,"ｴﾗｰ")))))</f>
      </c>
      <c r="AB33" s="36"/>
      <c r="AC33" s="33" t="s">
        <v>1</v>
      </c>
      <c r="AD33" s="36"/>
      <c r="AE33" s="33" t="s">
        <v>81</v>
      </c>
      <c r="AF33" s="31"/>
      <c r="AG33" s="28"/>
    </row>
    <row r="34" spans="1:33" ht="1.5" customHeight="1">
      <c r="A34" s="28"/>
      <c r="B34" s="31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8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1"/>
      <c r="AG34" s="28"/>
    </row>
    <row r="35" spans="1:33" ht="12" customHeight="1">
      <c r="A35" s="28"/>
      <c r="B35" s="31"/>
      <c r="C35" s="31">
        <v>16</v>
      </c>
      <c r="D35" s="36"/>
      <c r="E35" s="33">
        <f>IF(D35="","",IF(D35=2,'元号設定シート'!$E$6,IF(D35=3,'元号設定シート'!$E$8,IF(D35=4,'元号設定シート'!$E$10,IF(D35=5,'元号設定シート'!$E$12,"ｴﾗｰ")))))</f>
      </c>
      <c r="F35" s="36"/>
      <c r="G35" s="33" t="s">
        <v>1</v>
      </c>
      <c r="H35" s="36"/>
      <c r="I35" s="33" t="s">
        <v>80</v>
      </c>
      <c r="J35" s="36"/>
      <c r="K35" s="33">
        <f>IF(J35="","",IF(J35=2,'元号設定シート'!$E$6,IF(J35=3,'元号設定シート'!$E$8,IF(J35=4,'元号設定シート'!$E$10,IF(J35=5,'元号設定シート'!$E$12,"ｴﾗｰ")))))</f>
      </c>
      <c r="L35" s="36"/>
      <c r="M35" s="33" t="s">
        <v>1</v>
      </c>
      <c r="N35" s="36"/>
      <c r="O35" s="33" t="s">
        <v>81</v>
      </c>
      <c r="P35" s="31"/>
      <c r="Q35" s="28"/>
      <c r="R35" s="31"/>
      <c r="S35" s="31">
        <v>16</v>
      </c>
      <c r="T35" s="36"/>
      <c r="U35" s="33">
        <f>IF(T35="","",IF(T35=2,'元号設定シート'!$E$6,IF(T35=3,'元号設定シート'!$E$8,IF(T35=4,'元号設定シート'!$E$10,IF(T35=5,'元号設定シート'!$E$12,"ｴﾗｰ")))))</f>
      </c>
      <c r="V35" s="36"/>
      <c r="W35" s="33" t="s">
        <v>1</v>
      </c>
      <c r="X35" s="36"/>
      <c r="Y35" s="33" t="s">
        <v>80</v>
      </c>
      <c r="Z35" s="36"/>
      <c r="AA35" s="33">
        <f>IF(Z35="","",IF(Z35=2,'元号設定シート'!$E$6,IF(Z35=3,'元号設定シート'!$E$8,IF(Z35=4,'元号設定シート'!$E$10,IF(Z35=5,'元号設定シート'!$E$12,"ｴﾗｰ")))))</f>
      </c>
      <c r="AB35" s="36"/>
      <c r="AC35" s="33" t="s">
        <v>1</v>
      </c>
      <c r="AD35" s="36"/>
      <c r="AE35" s="33" t="s">
        <v>81</v>
      </c>
      <c r="AF35" s="31"/>
      <c r="AG35" s="28"/>
    </row>
    <row r="36" spans="1:33" ht="1.5" customHeight="1">
      <c r="A36" s="28"/>
      <c r="B36" s="31"/>
      <c r="C36" s="31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8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1"/>
      <c r="AG36" s="28"/>
    </row>
    <row r="37" spans="1:33" ht="12" customHeight="1">
      <c r="A37" s="28"/>
      <c r="B37" s="31"/>
      <c r="C37" s="31">
        <v>17</v>
      </c>
      <c r="D37" s="36"/>
      <c r="E37" s="33">
        <f>IF(D37="","",IF(D37=2,'元号設定シート'!$E$6,IF(D37=3,'元号設定シート'!$E$8,IF(D37=4,'元号設定シート'!$E$10,IF(D37=5,'元号設定シート'!$E$12,"ｴﾗｰ")))))</f>
      </c>
      <c r="F37" s="36"/>
      <c r="G37" s="33" t="s">
        <v>1</v>
      </c>
      <c r="H37" s="36"/>
      <c r="I37" s="33" t="s">
        <v>80</v>
      </c>
      <c r="J37" s="36"/>
      <c r="K37" s="33">
        <f>IF(J37="","",IF(J37=2,'元号設定シート'!$E$6,IF(J37=3,'元号設定シート'!$E$8,IF(J37=4,'元号設定シート'!$E$10,IF(J37=5,'元号設定シート'!$E$12,"ｴﾗｰ")))))</f>
      </c>
      <c r="L37" s="36"/>
      <c r="M37" s="33" t="s">
        <v>1</v>
      </c>
      <c r="N37" s="36"/>
      <c r="O37" s="33" t="s">
        <v>81</v>
      </c>
      <c r="P37" s="31"/>
      <c r="Q37" s="28"/>
      <c r="R37" s="31"/>
      <c r="S37" s="31">
        <v>17</v>
      </c>
      <c r="T37" s="36"/>
      <c r="U37" s="33">
        <f>IF(T37="","",IF(T37=2,'元号設定シート'!$E$6,IF(T37=3,'元号設定シート'!$E$8,IF(T37=4,'元号設定シート'!$E$10,IF(T37=5,'元号設定シート'!$E$12,"ｴﾗｰ")))))</f>
      </c>
      <c r="V37" s="36"/>
      <c r="W37" s="33" t="s">
        <v>1</v>
      </c>
      <c r="X37" s="36"/>
      <c r="Y37" s="33" t="s">
        <v>80</v>
      </c>
      <c r="Z37" s="36"/>
      <c r="AA37" s="33">
        <f>IF(Z37="","",IF(Z37=2,'元号設定シート'!$E$6,IF(Z37=3,'元号設定シート'!$E$8,IF(Z37=4,'元号設定シート'!$E$10,IF(Z37=5,'元号設定シート'!$E$12,"ｴﾗｰ")))))</f>
      </c>
      <c r="AB37" s="36"/>
      <c r="AC37" s="33" t="s">
        <v>1</v>
      </c>
      <c r="AD37" s="36"/>
      <c r="AE37" s="33" t="s">
        <v>81</v>
      </c>
      <c r="AF37" s="31"/>
      <c r="AG37" s="28"/>
    </row>
    <row r="38" spans="1:33" ht="1.5" customHeight="1">
      <c r="A38" s="28"/>
      <c r="B38" s="31"/>
      <c r="C38" s="31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8"/>
      <c r="R38" s="37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  <c r="AF38" s="31"/>
      <c r="AG38" s="28"/>
    </row>
    <row r="39" spans="1:33" ht="12" customHeight="1">
      <c r="A39" s="28"/>
      <c r="B39" s="31"/>
      <c r="C39" s="31">
        <v>18</v>
      </c>
      <c r="D39" s="36"/>
      <c r="E39" s="33">
        <f>IF(D39="","",IF(D39=2,'元号設定シート'!$E$6,IF(D39=3,'元号設定シート'!$E$8,IF(D39=4,'元号設定シート'!$E$10,IF(D39=5,'元号設定シート'!$E$12,"ｴﾗｰ")))))</f>
      </c>
      <c r="F39" s="36"/>
      <c r="G39" s="33" t="s">
        <v>1</v>
      </c>
      <c r="H39" s="36"/>
      <c r="I39" s="33" t="s">
        <v>80</v>
      </c>
      <c r="J39" s="36"/>
      <c r="K39" s="33">
        <f>IF(J39="","",IF(J39=2,'元号設定シート'!$E$6,IF(J39=3,'元号設定シート'!$E$8,IF(J39=4,'元号設定シート'!$E$10,IF(J39=5,'元号設定シート'!$E$12,"ｴﾗｰ")))))</f>
      </c>
      <c r="L39" s="36"/>
      <c r="M39" s="33" t="s">
        <v>1</v>
      </c>
      <c r="N39" s="36"/>
      <c r="O39" s="33" t="s">
        <v>81</v>
      </c>
      <c r="P39" s="31"/>
      <c r="Q39" s="28"/>
      <c r="R39" s="31"/>
      <c r="S39" s="31">
        <v>18</v>
      </c>
      <c r="T39" s="36"/>
      <c r="U39" s="33">
        <f>IF(T39="","",IF(T39=2,'元号設定シート'!$E$6,IF(T39=3,'元号設定シート'!$E$8,IF(T39=4,'元号設定シート'!$E$10,IF(T39=5,'元号設定シート'!$E$12,"ｴﾗｰ")))))</f>
      </c>
      <c r="V39" s="36"/>
      <c r="W39" s="33" t="s">
        <v>1</v>
      </c>
      <c r="X39" s="36"/>
      <c r="Y39" s="33" t="s">
        <v>80</v>
      </c>
      <c r="Z39" s="36"/>
      <c r="AA39" s="33">
        <f>IF(Z39="","",IF(Z39=2,'元号設定シート'!$E$6,IF(Z39=3,'元号設定シート'!$E$8,IF(Z39=4,'元号設定シート'!$E$10,IF(Z39=5,'元号設定シート'!$E$12,"ｴﾗｰ")))))</f>
      </c>
      <c r="AB39" s="36"/>
      <c r="AC39" s="33" t="s">
        <v>1</v>
      </c>
      <c r="AD39" s="36"/>
      <c r="AE39" s="33" t="s">
        <v>81</v>
      </c>
      <c r="AF39" s="31"/>
      <c r="AG39" s="28"/>
    </row>
    <row r="40" spans="1:33" ht="1.5" customHeight="1">
      <c r="A40" s="28"/>
      <c r="B40" s="31"/>
      <c r="C40" s="31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8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1"/>
      <c r="AG40" s="28"/>
    </row>
    <row r="41" spans="1:33" ht="12" customHeight="1">
      <c r="A41" s="28"/>
      <c r="B41" s="31"/>
      <c r="C41" s="31">
        <v>19</v>
      </c>
      <c r="D41" s="36"/>
      <c r="E41" s="33">
        <f>IF(D41="","",IF(D41=2,'元号設定シート'!$E$6,IF(D41=3,'元号設定シート'!$E$8,IF(D41=4,'元号設定シート'!$E$10,IF(D41=5,'元号設定シート'!$E$12,"ｴﾗｰ")))))</f>
      </c>
      <c r="F41" s="36"/>
      <c r="G41" s="33" t="s">
        <v>1</v>
      </c>
      <c r="H41" s="36"/>
      <c r="I41" s="33" t="s">
        <v>80</v>
      </c>
      <c r="J41" s="36"/>
      <c r="K41" s="33">
        <f>IF(J41="","",IF(J41=2,'元号設定シート'!$E$6,IF(J41=3,'元号設定シート'!$E$8,IF(J41=4,'元号設定シート'!$E$10,IF(J41=5,'元号設定シート'!$E$12,"ｴﾗｰ")))))</f>
      </c>
      <c r="L41" s="36"/>
      <c r="M41" s="33" t="s">
        <v>1</v>
      </c>
      <c r="N41" s="36"/>
      <c r="O41" s="33" t="s">
        <v>81</v>
      </c>
      <c r="P41" s="31"/>
      <c r="Q41" s="28"/>
      <c r="R41" s="31"/>
      <c r="S41" s="31">
        <v>19</v>
      </c>
      <c r="T41" s="36"/>
      <c r="U41" s="33">
        <f>IF(T41="","",IF(T41=2,'元号設定シート'!$E$6,IF(T41=3,'元号設定シート'!$E$8,IF(T41=4,'元号設定シート'!$E$10,IF(T41=5,'元号設定シート'!$E$12,"ｴﾗｰ")))))</f>
      </c>
      <c r="V41" s="36"/>
      <c r="W41" s="33" t="s">
        <v>1</v>
      </c>
      <c r="X41" s="36"/>
      <c r="Y41" s="33" t="s">
        <v>80</v>
      </c>
      <c r="Z41" s="36"/>
      <c r="AA41" s="33">
        <f>IF(Z41="","",IF(Z41=2,'元号設定シート'!$E$6,IF(Z41=3,'元号設定シート'!$E$8,IF(Z41=4,'元号設定シート'!$E$10,IF(Z41=5,'元号設定シート'!$E$12,"ｴﾗｰ")))))</f>
      </c>
      <c r="AB41" s="36"/>
      <c r="AC41" s="33" t="s">
        <v>1</v>
      </c>
      <c r="AD41" s="36"/>
      <c r="AE41" s="33" t="s">
        <v>81</v>
      </c>
      <c r="AF41" s="31"/>
      <c r="AG41" s="28"/>
    </row>
    <row r="42" spans="1:33" ht="1.5" customHeight="1">
      <c r="A42" s="28"/>
      <c r="B42" s="31"/>
      <c r="C42" s="31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8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1"/>
      <c r="AG42" s="28"/>
    </row>
    <row r="43" spans="1:33" ht="12" customHeight="1">
      <c r="A43" s="28"/>
      <c r="B43" s="31"/>
      <c r="C43" s="31">
        <v>20</v>
      </c>
      <c r="D43" s="36"/>
      <c r="E43" s="33">
        <f>IF(D43="","",IF(D43=2,'元号設定シート'!$E$6,IF(D43=3,'元号設定シート'!$E$8,IF(D43=4,'元号設定シート'!$E$10,IF(D43=5,'元号設定シート'!$E$12,"ｴﾗｰ")))))</f>
      </c>
      <c r="F43" s="36"/>
      <c r="G43" s="33" t="s">
        <v>1</v>
      </c>
      <c r="H43" s="36"/>
      <c r="I43" s="33" t="s">
        <v>80</v>
      </c>
      <c r="J43" s="36"/>
      <c r="K43" s="33">
        <f>IF(J43="","",IF(J43=2,'元号設定シート'!$E$6,IF(J43=3,'元号設定シート'!$E$8,IF(J43=4,'元号設定シート'!$E$10,IF(J43=5,'元号設定シート'!$E$12,"ｴﾗｰ")))))</f>
      </c>
      <c r="L43" s="36"/>
      <c r="M43" s="33" t="s">
        <v>1</v>
      </c>
      <c r="N43" s="36"/>
      <c r="O43" s="33" t="s">
        <v>81</v>
      </c>
      <c r="P43" s="31"/>
      <c r="Q43" s="28"/>
      <c r="R43" s="31"/>
      <c r="S43" s="31">
        <v>20</v>
      </c>
      <c r="T43" s="36"/>
      <c r="U43" s="33">
        <f>IF(T43="","",IF(T43=2,'元号設定シート'!$E$6,IF(T43=3,'元号設定シート'!$E$8,IF(T43=4,'元号設定シート'!$E$10,IF(T43=5,'元号設定シート'!$E$12,"ｴﾗｰ")))))</f>
      </c>
      <c r="V43" s="36"/>
      <c r="W43" s="33" t="s">
        <v>1</v>
      </c>
      <c r="X43" s="36"/>
      <c r="Y43" s="33" t="s">
        <v>80</v>
      </c>
      <c r="Z43" s="36"/>
      <c r="AA43" s="33">
        <f>IF(Z43="","",IF(Z43=2,'元号設定シート'!$E$6,IF(Z43=3,'元号設定シート'!$E$8,IF(Z43=4,'元号設定シート'!$E$10,IF(Z43=5,'元号設定シート'!$E$12,"ｴﾗｰ")))))</f>
      </c>
      <c r="AB43" s="36"/>
      <c r="AC43" s="33" t="s">
        <v>1</v>
      </c>
      <c r="AD43" s="36"/>
      <c r="AE43" s="33" t="s">
        <v>81</v>
      </c>
      <c r="AF43" s="31"/>
      <c r="AG43" s="28"/>
    </row>
    <row r="44" spans="1:33" ht="9" customHeight="1">
      <c r="A44" s="28"/>
      <c r="B44" s="31"/>
      <c r="C44" s="31"/>
      <c r="D44" s="31"/>
      <c r="E44" s="37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28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28"/>
    </row>
    <row r="45" spans="1:33" ht="12" customHeight="1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28"/>
      <c r="AG45" s="28"/>
    </row>
    <row r="46" spans="1:33" ht="15" customHeight="1">
      <c r="A46" s="28"/>
      <c r="B46" s="32" t="s">
        <v>84</v>
      </c>
      <c r="C46" s="31"/>
      <c r="D46" s="31"/>
      <c r="E46" s="31"/>
      <c r="F46" s="31"/>
      <c r="G46" s="31"/>
      <c r="H46" s="31"/>
      <c r="I46" s="31"/>
      <c r="J46" s="31"/>
      <c r="K46" s="28"/>
      <c r="L46" s="28"/>
      <c r="M46" s="28"/>
      <c r="N46" s="28"/>
      <c r="O46" s="28"/>
      <c r="P46" s="28"/>
      <c r="Q46" s="28"/>
      <c r="R46" s="32" t="s">
        <v>88</v>
      </c>
      <c r="S46" s="31"/>
      <c r="T46" s="31"/>
      <c r="U46" s="31"/>
      <c r="V46" s="31"/>
      <c r="W46" s="31"/>
      <c r="X46" s="31"/>
      <c r="Y46" s="31"/>
      <c r="Z46" s="31"/>
      <c r="AA46" s="31"/>
      <c r="AB46" s="28"/>
      <c r="AC46" s="28"/>
      <c r="AD46" s="28"/>
      <c r="AE46" s="28"/>
      <c r="AF46" s="28"/>
      <c r="AG46" s="28"/>
    </row>
    <row r="47" spans="1:33" ht="15" customHeight="1">
      <c r="A47" s="28"/>
      <c r="B47" s="31"/>
      <c r="C47" s="31"/>
      <c r="D47" s="31"/>
      <c r="E47" s="34" t="s">
        <v>85</v>
      </c>
      <c r="F47" s="34"/>
      <c r="G47" s="34"/>
      <c r="H47" s="34"/>
      <c r="I47" s="34" t="s">
        <v>86</v>
      </c>
      <c r="J47" s="31"/>
      <c r="K47" s="28"/>
      <c r="L47" s="28"/>
      <c r="M47" s="28"/>
      <c r="N47" s="28"/>
      <c r="O47" s="28"/>
      <c r="P47" s="28"/>
      <c r="Q47" s="28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28"/>
      <c r="AC47" s="28"/>
      <c r="AD47" s="28"/>
      <c r="AE47" s="28"/>
      <c r="AF47" s="28"/>
      <c r="AG47" s="28"/>
    </row>
    <row r="48" spans="1:33" ht="14.25" customHeight="1">
      <c r="A48" s="28"/>
      <c r="B48" s="31"/>
      <c r="C48" s="31"/>
      <c r="D48" s="31"/>
      <c r="E48" s="35">
        <v>2</v>
      </c>
      <c r="F48" s="35"/>
      <c r="G48" s="35"/>
      <c r="H48" s="35"/>
      <c r="I48" s="35" t="str">
        <f>IF('元号設定シート'!E6="","なし",'元号設定シート'!E6)</f>
        <v>昭和</v>
      </c>
      <c r="J48" s="31"/>
      <c r="K48" s="28"/>
      <c r="L48" s="28"/>
      <c r="M48" s="28"/>
      <c r="N48" s="28"/>
      <c r="O48" s="28"/>
      <c r="P48" s="28"/>
      <c r="Q48" s="28"/>
      <c r="R48" s="31"/>
      <c r="S48" s="31" t="s">
        <v>89</v>
      </c>
      <c r="T48" s="31"/>
      <c r="U48" s="31"/>
      <c r="V48" s="31"/>
      <c r="W48" s="31"/>
      <c r="X48" s="31"/>
      <c r="Y48" s="33">
        <f>'計算シート'!EF62</f>
        <v>0</v>
      </c>
      <c r="Z48" s="31" t="s">
        <v>2</v>
      </c>
      <c r="AA48" s="31"/>
      <c r="AB48" s="28"/>
      <c r="AC48" s="28"/>
      <c r="AD48" s="28"/>
      <c r="AE48" s="28"/>
      <c r="AF48" s="28"/>
      <c r="AG48" s="28"/>
    </row>
    <row r="49" spans="1:33" ht="1.5" customHeight="1">
      <c r="A49" s="28"/>
      <c r="B49" s="31"/>
      <c r="C49" s="31"/>
      <c r="D49" s="31"/>
      <c r="E49" s="34"/>
      <c r="F49" s="34"/>
      <c r="G49" s="34"/>
      <c r="H49" s="34"/>
      <c r="I49" s="34"/>
      <c r="J49" s="31"/>
      <c r="K49" s="28"/>
      <c r="L49" s="28"/>
      <c r="M49" s="28"/>
      <c r="N49" s="28"/>
      <c r="O49" s="28"/>
      <c r="P49" s="28"/>
      <c r="Q49" s="28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28"/>
      <c r="AC49" s="28"/>
      <c r="AD49" s="28"/>
      <c r="AE49" s="28"/>
      <c r="AF49" s="28"/>
      <c r="AG49" s="28"/>
    </row>
    <row r="50" spans="1:33" ht="14.25" customHeight="1">
      <c r="A50" s="28"/>
      <c r="B50" s="31"/>
      <c r="C50" s="31"/>
      <c r="D50" s="31"/>
      <c r="E50" s="35">
        <v>3</v>
      </c>
      <c r="F50" s="35"/>
      <c r="G50" s="35"/>
      <c r="H50" s="35"/>
      <c r="I50" s="35" t="str">
        <f>IF('元号設定シート'!E8="","なし",'元号設定シート'!E8)</f>
        <v>平成</v>
      </c>
      <c r="J50" s="31"/>
      <c r="K50" s="28"/>
      <c r="L50" s="28"/>
      <c r="M50" s="28"/>
      <c r="N50" s="28"/>
      <c r="O50" s="28"/>
      <c r="P50" s="28"/>
      <c r="Q50" s="28"/>
      <c r="R50" s="31"/>
      <c r="S50" s="31" t="s">
        <v>83</v>
      </c>
      <c r="T50" s="31"/>
      <c r="U50" s="31"/>
      <c r="V50" s="31"/>
      <c r="W50" s="31"/>
      <c r="X50" s="31"/>
      <c r="Y50" s="33">
        <f>'計算シート'!EG62</f>
        <v>0</v>
      </c>
      <c r="Z50" s="31" t="s">
        <v>2</v>
      </c>
      <c r="AA50" s="31"/>
      <c r="AB50" s="28"/>
      <c r="AC50" s="28"/>
      <c r="AD50" s="28"/>
      <c r="AE50" s="28"/>
      <c r="AF50" s="28"/>
      <c r="AG50" s="28"/>
    </row>
    <row r="51" spans="1:33" ht="1.5" customHeight="1">
      <c r="A51" s="28"/>
      <c r="B51" s="31"/>
      <c r="C51" s="31"/>
      <c r="D51" s="31"/>
      <c r="E51" s="34"/>
      <c r="F51" s="34"/>
      <c r="G51" s="34"/>
      <c r="H51" s="34"/>
      <c r="I51" s="34"/>
      <c r="J51" s="31"/>
      <c r="K51" s="28"/>
      <c r="L51" s="28"/>
      <c r="M51" s="28"/>
      <c r="N51" s="28"/>
      <c r="O51" s="28"/>
      <c r="P51" s="28"/>
      <c r="Q51" s="28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28"/>
      <c r="AC51" s="28"/>
      <c r="AD51" s="28"/>
      <c r="AE51" s="28"/>
      <c r="AF51" s="28"/>
      <c r="AG51" s="28"/>
    </row>
    <row r="52" spans="1:33" ht="14.25" customHeight="1">
      <c r="A52" s="28"/>
      <c r="B52" s="31"/>
      <c r="C52" s="31"/>
      <c r="D52" s="31"/>
      <c r="E52" s="35">
        <v>4</v>
      </c>
      <c r="F52" s="35"/>
      <c r="G52" s="35"/>
      <c r="H52" s="35"/>
      <c r="I52" s="35" t="str">
        <f>IF('元号設定シート'!E10="","未定",'元号設定シート'!E10)</f>
        <v>未定</v>
      </c>
      <c r="J52" s="31"/>
      <c r="K52" s="28"/>
      <c r="L52" s="28"/>
      <c r="M52" s="28"/>
      <c r="N52" s="28"/>
      <c r="O52" s="28"/>
      <c r="P52" s="28"/>
      <c r="Q52" s="28"/>
      <c r="R52" s="31"/>
      <c r="S52" s="31" t="s">
        <v>90</v>
      </c>
      <c r="T52" s="31"/>
      <c r="U52" s="31"/>
      <c r="V52" s="31"/>
      <c r="W52" s="31"/>
      <c r="X52" s="31"/>
      <c r="Y52" s="33">
        <f>'計算シート'!EE62</f>
        <v>0</v>
      </c>
      <c r="Z52" s="31" t="s">
        <v>2</v>
      </c>
      <c r="AA52" s="31"/>
      <c r="AB52" s="28"/>
      <c r="AC52" s="28"/>
      <c r="AD52" s="28"/>
      <c r="AE52" s="28"/>
      <c r="AF52" s="28"/>
      <c r="AG52" s="28"/>
    </row>
    <row r="53" spans="1:33" ht="1.5" customHeight="1">
      <c r="A53" s="28"/>
      <c r="B53" s="31"/>
      <c r="C53" s="31"/>
      <c r="D53" s="31"/>
      <c r="E53" s="34"/>
      <c r="F53" s="34"/>
      <c r="G53" s="34"/>
      <c r="H53" s="34"/>
      <c r="I53" s="34"/>
      <c r="J53" s="31"/>
      <c r="K53" s="28"/>
      <c r="L53" s="28"/>
      <c r="M53" s="28"/>
      <c r="N53" s="28"/>
      <c r="O53" s="28"/>
      <c r="P53" s="28"/>
      <c r="Q53" s="28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28"/>
      <c r="AC53" s="28"/>
      <c r="AD53" s="28"/>
      <c r="AE53" s="28"/>
      <c r="AF53" s="28"/>
      <c r="AG53" s="28"/>
    </row>
    <row r="54" spans="1:33" ht="14.25" customHeight="1">
      <c r="A54" s="28"/>
      <c r="B54" s="31"/>
      <c r="C54" s="31"/>
      <c r="D54" s="31"/>
      <c r="E54" s="35">
        <v>5</v>
      </c>
      <c r="F54" s="35"/>
      <c r="G54" s="35"/>
      <c r="H54" s="35"/>
      <c r="I54" s="35" t="str">
        <f>IF('元号設定シート'!E12="","未定",'元号設定シート'!E12)</f>
        <v>未定</v>
      </c>
      <c r="J54" s="31"/>
      <c r="K54" s="28"/>
      <c r="L54" s="28"/>
      <c r="M54" s="28"/>
      <c r="N54" s="28"/>
      <c r="O54" s="28"/>
      <c r="P54" s="28"/>
      <c r="Q54" s="28"/>
      <c r="R54" s="31"/>
      <c r="S54" s="73" t="s">
        <v>91</v>
      </c>
      <c r="T54" s="73"/>
      <c r="U54" s="73"/>
      <c r="V54" s="31"/>
      <c r="W54" s="82" t="e">
        <f>'計算シート'!EI66</f>
        <v>#N/A</v>
      </c>
      <c r="X54" s="83"/>
      <c r="Y54" s="83"/>
      <c r="Z54" s="31" t="s">
        <v>92</v>
      </c>
      <c r="AA54" s="31"/>
      <c r="AB54" s="28"/>
      <c r="AC54" s="28"/>
      <c r="AD54" s="28"/>
      <c r="AE54" s="28"/>
      <c r="AF54" s="28"/>
      <c r="AG54" s="28"/>
    </row>
    <row r="55" spans="1:33" ht="9" customHeight="1">
      <c r="A55" s="28"/>
      <c r="B55" s="31"/>
      <c r="C55" s="31"/>
      <c r="D55" s="31"/>
      <c r="E55" s="31"/>
      <c r="F55" s="31"/>
      <c r="G55" s="31"/>
      <c r="H55" s="31"/>
      <c r="I55" s="31"/>
      <c r="J55" s="31"/>
      <c r="K55" s="28"/>
      <c r="L55" s="28"/>
      <c r="M55" s="28"/>
      <c r="N55" s="28"/>
      <c r="O55" s="28"/>
      <c r="P55" s="28"/>
      <c r="Q55" s="28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28"/>
      <c r="AC55" s="28"/>
      <c r="AD55" s="28"/>
      <c r="AE55" s="28"/>
      <c r="AF55" s="28"/>
      <c r="AG55" s="28"/>
    </row>
    <row r="56" spans="1:33" ht="12" customHeight="1">
      <c r="A56" s="28"/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</row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</sheetData>
  <sheetProtection sheet="1" objects="1" scenarios="1"/>
  <mergeCells count="1">
    <mergeCell ref="W54:Y54"/>
  </mergeCells>
  <printOptions/>
  <pageMargins left="0.75" right="0.75" top="1" bottom="1" header="0.512" footer="0.512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D134"/>
  <sheetViews>
    <sheetView showGridLines="0" workbookViewId="0" topLeftCell="A1">
      <selection activeCell="AE1" sqref="AE1"/>
    </sheetView>
  </sheetViews>
  <sheetFormatPr defaultColWidth="9.00390625" defaultRowHeight="13.5"/>
  <cols>
    <col min="1" max="1" width="5.625" style="46" customWidth="1"/>
    <col min="2" max="3" width="2.625" style="46" customWidth="1"/>
    <col min="4" max="4" width="4.625" style="46" customWidth="1"/>
    <col min="5" max="7" width="2.625" style="46" customWidth="1"/>
    <col min="8" max="8" width="6.625" style="46" customWidth="1"/>
    <col min="9" max="9" width="4.625" style="46" customWidth="1"/>
    <col min="10" max="12" width="2.625" style="46" customWidth="1"/>
    <col min="13" max="13" width="6.625" style="46" customWidth="1"/>
    <col min="14" max="14" width="2.625" style="46" customWidth="1"/>
    <col min="15" max="15" width="6.625" style="46" customWidth="1"/>
    <col min="16" max="16" width="2.625" style="46" customWidth="1"/>
    <col min="17" max="17" width="2.50390625" style="46" customWidth="1"/>
    <col min="18" max="18" width="4.625" style="64" customWidth="1"/>
    <col min="19" max="21" width="2.625" style="46" customWidth="1"/>
    <col min="22" max="22" width="6.625" style="46" customWidth="1"/>
    <col min="23" max="23" width="4.625" style="64" customWidth="1"/>
    <col min="24" max="26" width="2.625" style="46" customWidth="1"/>
    <col min="27" max="27" width="6.625" style="46" customWidth="1"/>
    <col min="28" max="28" width="2.625" style="46" customWidth="1"/>
    <col min="29" max="16384" width="9.00390625" style="46" customWidth="1"/>
  </cols>
  <sheetData>
    <row r="1" spans="1:30" ht="11.25" customHeight="1">
      <c r="A1" s="81" t="s">
        <v>161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65"/>
      <c r="S1" s="47"/>
      <c r="T1" s="47"/>
      <c r="U1" s="47"/>
      <c r="V1" s="47"/>
      <c r="W1" s="65"/>
      <c r="X1" s="47"/>
      <c r="Y1" s="47"/>
      <c r="Z1" s="47"/>
      <c r="AA1" s="47"/>
      <c r="AB1" s="47"/>
      <c r="AC1" s="47"/>
      <c r="AD1" s="47"/>
    </row>
    <row r="2" spans="1:30" ht="9.75" customHeight="1">
      <c r="A2" s="47"/>
      <c r="B2" s="49" t="s">
        <v>127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 t="s">
        <v>23</v>
      </c>
      <c r="Q2" s="49"/>
      <c r="R2" s="67"/>
      <c r="S2" s="49"/>
      <c r="T2" s="49"/>
      <c r="U2" s="49"/>
      <c r="V2" s="49"/>
      <c r="W2" s="67"/>
      <c r="X2" s="49"/>
      <c r="Y2" s="49"/>
      <c r="Z2" s="49"/>
      <c r="AA2" s="49"/>
      <c r="AB2" s="49"/>
      <c r="AC2" s="47"/>
      <c r="AD2" s="47"/>
    </row>
    <row r="3" spans="1:30" s="62" customFormat="1" ht="3" customHeight="1">
      <c r="A3" s="66"/>
      <c r="B3" s="68"/>
      <c r="C3" s="85" t="str">
        <f>IF('単価表シート'!F$4="","","Ａ")</f>
        <v>Ａ</v>
      </c>
      <c r="D3" s="87" t="str">
        <f>IF('単価表シート'!$F$4="","",IF('単価表シート'!$F$4=2,'元号設定シート'!$E$6,IF('単価表シート'!$F$4=3,'元号設定シート'!$E$8,IF('単価表シート'!$F$4=4,'元号設定シート'!$E$10,IF('単価表シート'!$F$4=5,'元号設定シート'!$E$12,"ｴﾗｰ")))))</f>
        <v>昭和</v>
      </c>
      <c r="E3" s="86">
        <f>IF(C3="","-",'単価表シート'!$F$5)</f>
        <v>46</v>
      </c>
      <c r="F3" s="85" t="s">
        <v>117</v>
      </c>
      <c r="G3" s="86">
        <f>IF(C3="","-",'単価表シート'!$F$6)</f>
        <v>1</v>
      </c>
      <c r="H3" s="85" t="s">
        <v>118</v>
      </c>
      <c r="I3" s="87" t="str">
        <f>IF('単価表シート'!$F$8=1000,"",IF('単価表シート'!$F$7="","",IF('単価表シート'!$F$7=2,'元号設定シート'!$E$6,IF('単価表シート'!$F$7=3,'元号設定シート'!$E$8,IF('単価表シート'!$F$7=4,'元号設定シート'!$E$10,IF('単価表シート'!$F$7=5,'元号設定シート'!$E$12,"ｴﾗｰ"))))))</f>
        <v>昭和</v>
      </c>
      <c r="J3" s="86">
        <f>IF(C3="","-",IF('単価表シート'!$F$8=1000,"",'単価表シート'!$F$8))</f>
        <v>49</v>
      </c>
      <c r="K3" s="85" t="s">
        <v>1</v>
      </c>
      <c r="L3" s="86">
        <f>IF(C3="","-",IF('単価表シート'!$F$8=1000,"",'単価表シート'!$F$9))</f>
        <v>12</v>
      </c>
      <c r="M3" s="85" t="s">
        <v>119</v>
      </c>
      <c r="O3" s="68"/>
      <c r="P3" s="68"/>
      <c r="Q3" s="90">
        <v>1</v>
      </c>
      <c r="R3" s="86">
        <f>'入力シート'!E5</f>
      </c>
      <c r="S3" s="84">
        <f>IF($R3="","",'入力シート'!F5)</f>
      </c>
      <c r="T3" s="84">
        <f>IF($R3="","",'入力シート'!G5)</f>
      </c>
      <c r="U3" s="84">
        <f>IF($R3="","",'入力シート'!H5)</f>
      </c>
      <c r="V3" s="84">
        <f>IF($R3="","",'入力シート'!I5)</f>
      </c>
      <c r="W3" s="84">
        <f>IF($R3="","",'入力シート'!K5)</f>
      </c>
      <c r="X3" s="84">
        <f>IF($R3="","",'入力シート'!L5)</f>
      </c>
      <c r="Y3" s="84">
        <f>IF($R3="","",'入力シート'!M5)</f>
      </c>
      <c r="Z3" s="84">
        <f>IF($R3="","",'入力シート'!N5)</f>
      </c>
      <c r="AA3" s="84">
        <f>IF($R3="","",'入力シート'!O5)</f>
      </c>
      <c r="AB3" s="68"/>
      <c r="AC3" s="66"/>
      <c r="AD3" s="66"/>
    </row>
    <row r="4" spans="1:30" s="62" customFormat="1" ht="3" customHeight="1">
      <c r="A4" s="66"/>
      <c r="B4" s="68"/>
      <c r="C4" s="85"/>
      <c r="D4" s="85"/>
      <c r="E4" s="86"/>
      <c r="F4" s="85"/>
      <c r="G4" s="86"/>
      <c r="H4" s="85"/>
      <c r="I4" s="85"/>
      <c r="J4" s="86"/>
      <c r="K4" s="85"/>
      <c r="L4" s="86"/>
      <c r="M4" s="85"/>
      <c r="O4" s="68"/>
      <c r="P4" s="68"/>
      <c r="Q4" s="90"/>
      <c r="R4" s="86"/>
      <c r="S4" s="84"/>
      <c r="T4" s="84"/>
      <c r="U4" s="84"/>
      <c r="V4" s="84"/>
      <c r="W4" s="84"/>
      <c r="X4" s="84"/>
      <c r="Y4" s="84"/>
      <c r="Z4" s="84"/>
      <c r="AA4" s="84"/>
      <c r="AB4" s="68"/>
      <c r="AC4" s="66"/>
      <c r="AD4" s="66"/>
    </row>
    <row r="5" spans="1:30" s="62" customFormat="1" ht="3" customHeight="1">
      <c r="A5" s="66"/>
      <c r="B5" s="68"/>
      <c r="C5" s="85"/>
      <c r="D5" s="85"/>
      <c r="E5" s="86"/>
      <c r="F5" s="85"/>
      <c r="G5" s="86"/>
      <c r="H5" s="85"/>
      <c r="I5" s="85"/>
      <c r="J5" s="86"/>
      <c r="K5" s="85"/>
      <c r="L5" s="86"/>
      <c r="M5" s="85"/>
      <c r="O5" s="68"/>
      <c r="P5" s="68"/>
      <c r="Q5" s="90"/>
      <c r="R5" s="86"/>
      <c r="S5" s="84"/>
      <c r="T5" s="84"/>
      <c r="U5" s="84"/>
      <c r="V5" s="84"/>
      <c r="W5" s="84"/>
      <c r="X5" s="84"/>
      <c r="Y5" s="84"/>
      <c r="Z5" s="84"/>
      <c r="AA5" s="84"/>
      <c r="AB5" s="68"/>
      <c r="AC5" s="66"/>
      <c r="AD5" s="66"/>
    </row>
    <row r="6" spans="1:30" s="62" customFormat="1" ht="3" customHeight="1">
      <c r="A6" s="66"/>
      <c r="B6" s="68"/>
      <c r="H6" s="86">
        <f>IF(C3="","-",'計算シート'!EE52)</f>
        <v>0</v>
      </c>
      <c r="I6" s="85" t="s">
        <v>2</v>
      </c>
      <c r="O6" s="68"/>
      <c r="P6" s="68"/>
      <c r="Q6" s="90">
        <v>2</v>
      </c>
      <c r="R6" s="86">
        <f>'入力シート'!E7</f>
      </c>
      <c r="S6" s="84">
        <f>IF($R6="","",'入力シート'!F7)</f>
      </c>
      <c r="T6" s="84">
        <f>IF($R6="","",'入力シート'!G7)</f>
      </c>
      <c r="U6" s="84">
        <f>IF($R6="","",'入力シート'!H7)</f>
      </c>
      <c r="V6" s="84">
        <f>IF($R6="","",'入力シート'!I7)</f>
      </c>
      <c r="W6" s="84">
        <f>IF($R6="","",'入力シート'!K7)</f>
      </c>
      <c r="X6" s="84">
        <f>IF($R6="","",'入力シート'!L7)</f>
      </c>
      <c r="Y6" s="84">
        <f>IF($R6="","",'入力シート'!M7)</f>
      </c>
      <c r="Z6" s="84">
        <f>IF($R6="","",'入力シート'!N7)</f>
      </c>
      <c r="AA6" s="84">
        <f>IF($R6="","",'入力シート'!O7)</f>
      </c>
      <c r="AB6" s="68"/>
      <c r="AC6" s="66"/>
      <c r="AD6" s="66"/>
    </row>
    <row r="7" spans="1:30" s="62" customFormat="1" ht="3" customHeight="1">
      <c r="A7" s="66"/>
      <c r="B7" s="68"/>
      <c r="H7" s="86"/>
      <c r="I7" s="85"/>
      <c r="O7" s="68"/>
      <c r="P7" s="68"/>
      <c r="Q7" s="90"/>
      <c r="R7" s="86"/>
      <c r="S7" s="84"/>
      <c r="T7" s="84"/>
      <c r="U7" s="84"/>
      <c r="V7" s="84"/>
      <c r="W7" s="84"/>
      <c r="X7" s="84"/>
      <c r="Y7" s="84"/>
      <c r="Z7" s="84"/>
      <c r="AA7" s="84"/>
      <c r="AB7" s="68"/>
      <c r="AC7" s="66"/>
      <c r="AD7" s="66"/>
    </row>
    <row r="8" spans="1:30" s="62" customFormat="1" ht="3" customHeight="1">
      <c r="A8" s="66"/>
      <c r="B8" s="68"/>
      <c r="C8" s="88" t="e">
        <f>IF(C3="","-",'計算シート'!EH52)</f>
        <v>#N/A</v>
      </c>
      <c r="D8" s="86"/>
      <c r="E8" s="86"/>
      <c r="F8" s="85" t="s">
        <v>92</v>
      </c>
      <c r="G8" s="85" t="s">
        <v>120</v>
      </c>
      <c r="H8" s="86"/>
      <c r="I8" s="85"/>
      <c r="J8" s="85" t="s">
        <v>121</v>
      </c>
      <c r="K8" s="89" t="e">
        <f>IF(C3="","-",'計算シート'!EI52)</f>
        <v>#N/A</v>
      </c>
      <c r="L8" s="86"/>
      <c r="M8" s="86"/>
      <c r="N8" s="84" t="s">
        <v>122</v>
      </c>
      <c r="O8" s="68"/>
      <c r="P8" s="68"/>
      <c r="Q8" s="90"/>
      <c r="R8" s="86"/>
      <c r="S8" s="84"/>
      <c r="T8" s="84"/>
      <c r="U8" s="84"/>
      <c r="V8" s="84"/>
      <c r="W8" s="84"/>
      <c r="X8" s="84"/>
      <c r="Y8" s="84"/>
      <c r="Z8" s="84"/>
      <c r="AA8" s="84"/>
      <c r="AB8" s="68"/>
      <c r="AC8" s="66"/>
      <c r="AD8" s="66"/>
    </row>
    <row r="9" spans="1:30" s="62" customFormat="1" ht="3" customHeight="1">
      <c r="A9" s="66"/>
      <c r="B9" s="68"/>
      <c r="C9" s="86"/>
      <c r="D9" s="86"/>
      <c r="E9" s="86"/>
      <c r="F9" s="85"/>
      <c r="G9" s="85"/>
      <c r="H9" s="84"/>
      <c r="I9" s="84"/>
      <c r="J9" s="85"/>
      <c r="K9" s="86"/>
      <c r="L9" s="86"/>
      <c r="M9" s="86"/>
      <c r="N9" s="84"/>
      <c r="O9" s="68"/>
      <c r="P9" s="68"/>
      <c r="Q9" s="90">
        <v>3</v>
      </c>
      <c r="R9" s="86">
        <f>'入力シート'!E9</f>
      </c>
      <c r="S9" s="84">
        <f>IF($R9="","",'入力シート'!F9)</f>
      </c>
      <c r="T9" s="84">
        <f>IF($R9="","",'入力シート'!G9)</f>
      </c>
      <c r="U9" s="84">
        <f>IF($R9="","",'入力シート'!H9)</f>
      </c>
      <c r="V9" s="84">
        <f>IF($R9="","",'入力シート'!I9)</f>
      </c>
      <c r="W9" s="84">
        <f>IF($R9="","",'入力シート'!K9)</f>
      </c>
      <c r="X9" s="84">
        <f>IF($R9="","",'入力シート'!L9)</f>
      </c>
      <c r="Y9" s="84">
        <f>IF($R9="","",'入力シート'!M9)</f>
      </c>
      <c r="Z9" s="84">
        <f>IF($R9="","",'入力シート'!N9)</f>
      </c>
      <c r="AA9" s="84">
        <f>IF($R9="","",'入力シート'!O9)</f>
      </c>
      <c r="AB9" s="68"/>
      <c r="AC9" s="66"/>
      <c r="AD9" s="66"/>
    </row>
    <row r="10" spans="1:30" s="62" customFormat="1" ht="3" customHeight="1">
      <c r="A10" s="66"/>
      <c r="B10" s="68"/>
      <c r="C10" s="86"/>
      <c r="D10" s="86"/>
      <c r="E10" s="86"/>
      <c r="F10" s="85"/>
      <c r="G10" s="85"/>
      <c r="H10" s="86">
        <f>IF(C3="","-",'計算シート'!$EE$62)</f>
        <v>0</v>
      </c>
      <c r="I10" s="85" t="s">
        <v>123</v>
      </c>
      <c r="J10" s="85"/>
      <c r="K10" s="86"/>
      <c r="L10" s="86"/>
      <c r="M10" s="86"/>
      <c r="N10" s="84"/>
      <c r="O10" s="68"/>
      <c r="P10" s="68"/>
      <c r="Q10" s="90"/>
      <c r="R10" s="86"/>
      <c r="S10" s="84"/>
      <c r="T10" s="84"/>
      <c r="U10" s="84"/>
      <c r="V10" s="84"/>
      <c r="W10" s="84"/>
      <c r="X10" s="84"/>
      <c r="Y10" s="84"/>
      <c r="Z10" s="84"/>
      <c r="AA10" s="84"/>
      <c r="AB10" s="68"/>
      <c r="AC10" s="66"/>
      <c r="AD10" s="66"/>
    </row>
    <row r="11" spans="1:30" s="62" customFormat="1" ht="3" customHeight="1">
      <c r="A11" s="66"/>
      <c r="B11" s="68"/>
      <c r="H11" s="86"/>
      <c r="I11" s="85"/>
      <c r="O11" s="68"/>
      <c r="P11" s="68"/>
      <c r="Q11" s="90"/>
      <c r="R11" s="86"/>
      <c r="S11" s="84"/>
      <c r="T11" s="84"/>
      <c r="U11" s="84"/>
      <c r="V11" s="84"/>
      <c r="W11" s="84"/>
      <c r="X11" s="84"/>
      <c r="Y11" s="84"/>
      <c r="Z11" s="84"/>
      <c r="AA11" s="84"/>
      <c r="AB11" s="68"/>
      <c r="AC11" s="66"/>
      <c r="AD11" s="66"/>
    </row>
    <row r="12" spans="1:30" s="62" customFormat="1" ht="3" customHeight="1">
      <c r="A12" s="66"/>
      <c r="B12" s="68"/>
      <c r="H12" s="86"/>
      <c r="I12" s="85"/>
      <c r="O12" s="68"/>
      <c r="P12" s="68"/>
      <c r="Q12" s="90">
        <v>4</v>
      </c>
      <c r="R12" s="86">
        <f>'入力シート'!E11</f>
      </c>
      <c r="S12" s="84">
        <f>IF($R12="","",'入力シート'!F11)</f>
      </c>
      <c r="T12" s="84">
        <f>IF($R12="","",'入力シート'!G11)</f>
      </c>
      <c r="U12" s="84">
        <f>IF($R12="","",'入力シート'!H11)</f>
      </c>
      <c r="V12" s="84">
        <f>IF($R12="","",'入力シート'!I11)</f>
      </c>
      <c r="W12" s="84">
        <f>IF($R12="","",'入力シート'!K11)</f>
      </c>
      <c r="X12" s="84">
        <f>IF($R12="","",'入力シート'!L11)</f>
      </c>
      <c r="Y12" s="84">
        <f>IF($R12="","",'入力シート'!M11)</f>
      </c>
      <c r="Z12" s="84">
        <f>IF($R12="","",'入力シート'!N11)</f>
      </c>
      <c r="AA12" s="84">
        <f>IF($R12="","",'入力シート'!O11)</f>
      </c>
      <c r="AB12" s="68"/>
      <c r="AC12" s="66"/>
      <c r="AD12" s="66"/>
    </row>
    <row r="13" spans="1:30" s="62" customFormat="1" ht="3" customHeight="1">
      <c r="A13" s="66"/>
      <c r="B13" s="69"/>
      <c r="C13" s="69"/>
      <c r="D13" s="69"/>
      <c r="E13" s="69"/>
      <c r="F13" s="69"/>
      <c r="G13" s="69"/>
      <c r="H13" s="69"/>
      <c r="I13" s="69"/>
      <c r="J13" s="69"/>
      <c r="K13" s="69"/>
      <c r="L13" s="69"/>
      <c r="M13" s="69"/>
      <c r="N13" s="69"/>
      <c r="O13" s="68"/>
      <c r="P13" s="68"/>
      <c r="Q13" s="90"/>
      <c r="R13" s="86"/>
      <c r="S13" s="84"/>
      <c r="T13" s="84"/>
      <c r="U13" s="84"/>
      <c r="V13" s="84"/>
      <c r="W13" s="84"/>
      <c r="X13" s="84"/>
      <c r="Y13" s="84"/>
      <c r="Z13" s="84"/>
      <c r="AA13" s="84"/>
      <c r="AB13" s="68"/>
      <c r="AC13" s="66"/>
      <c r="AD13" s="66"/>
    </row>
    <row r="14" spans="1:30" s="62" customFormat="1" ht="3" customHeight="1">
      <c r="A14" s="66"/>
      <c r="B14" s="69"/>
      <c r="C14" s="70"/>
      <c r="D14" s="70"/>
      <c r="E14" s="69"/>
      <c r="F14" s="70"/>
      <c r="G14" s="69"/>
      <c r="H14" s="70"/>
      <c r="I14" s="70"/>
      <c r="J14" s="69"/>
      <c r="K14" s="70"/>
      <c r="L14" s="69"/>
      <c r="M14" s="70"/>
      <c r="N14" s="69"/>
      <c r="O14" s="68"/>
      <c r="P14" s="68"/>
      <c r="Q14" s="90"/>
      <c r="R14" s="86"/>
      <c r="S14" s="84"/>
      <c r="T14" s="84"/>
      <c r="U14" s="84"/>
      <c r="V14" s="84"/>
      <c r="W14" s="84"/>
      <c r="X14" s="84"/>
      <c r="Y14" s="84"/>
      <c r="Z14" s="84"/>
      <c r="AA14" s="84"/>
      <c r="AB14" s="68"/>
      <c r="AC14" s="66"/>
      <c r="AD14" s="66"/>
    </row>
    <row r="15" spans="1:30" s="62" customFormat="1" ht="3" customHeight="1">
      <c r="A15" s="66"/>
      <c r="B15" s="69"/>
      <c r="C15" s="85" t="str">
        <f>IF('単価表シート'!G$4="","","Ｂ")</f>
        <v>Ｂ</v>
      </c>
      <c r="D15" s="87" t="str">
        <f>IF('単価表シート'!$G$4="","",IF('単価表シート'!$G$4=2,'元号設定シート'!$E$6,IF('単価表シート'!$G$4=3,'元号設定シート'!$E$8,IF('単価表シート'!$G$4=4,'元号設定シート'!$E$10,IF('単価表シート'!$G$4=5,'元号設定シート'!$E$12,"ｴﾗｰ")))))</f>
        <v>昭和</v>
      </c>
      <c r="E15" s="86">
        <f>IF(C15="","-",'単価表シート'!$G$5)</f>
        <v>50</v>
      </c>
      <c r="F15" s="85" t="s">
        <v>117</v>
      </c>
      <c r="G15" s="86">
        <f>IF(C15="","-",'単価表シート'!$G$6)</f>
        <v>1</v>
      </c>
      <c r="H15" s="85" t="s">
        <v>118</v>
      </c>
      <c r="I15" s="87" t="str">
        <f>IF('単価表シート'!$G$8=1000,"",IF('単価表シート'!$G$7="","",IF('単価表シート'!$G$7=2,'元号設定シート'!$E$6,IF('単価表シート'!$G$7=3,'元号設定シート'!$E$8,IF('単価表シート'!$G$7=4,'元号設定シート'!$E$10,IF('単価表シート'!$G$7=5,'元号設定シート'!$E$12,"ｴﾗｰ"))))))</f>
        <v>昭和</v>
      </c>
      <c r="J15" s="86">
        <f>IF(C15="","-",IF('単価表シート'!$G$8=1000,"",'単価表シート'!$G$8))</f>
        <v>56</v>
      </c>
      <c r="K15" s="85" t="s">
        <v>1</v>
      </c>
      <c r="L15" s="86">
        <f>IF(C15="","-",IF('単価表シート'!$G$8=1000,"",'単価表シート'!$G$9))</f>
        <v>12</v>
      </c>
      <c r="M15" s="85" t="s">
        <v>119</v>
      </c>
      <c r="O15" s="68"/>
      <c r="P15" s="68"/>
      <c r="Q15" s="90">
        <v>5</v>
      </c>
      <c r="R15" s="86">
        <f>'入力シート'!E13</f>
      </c>
      <c r="S15" s="84">
        <f>IF($R15="","",'入力シート'!F13)</f>
      </c>
      <c r="T15" s="84">
        <f>IF($R15="","",'入力シート'!G13)</f>
      </c>
      <c r="U15" s="84">
        <f>IF($R15="","",'入力シート'!H13)</f>
      </c>
      <c r="V15" s="84">
        <f>IF($R15="","",'入力シート'!I13)</f>
      </c>
      <c r="W15" s="84">
        <f>IF($R15="","",'入力シート'!K13)</f>
      </c>
      <c r="X15" s="84">
        <f>IF($R15="","",'入力シート'!L13)</f>
      </c>
      <c r="Y15" s="84">
        <f>IF($R15="","",'入力シート'!M13)</f>
      </c>
      <c r="Z15" s="84">
        <f>IF($R15="","",'入力シート'!N13)</f>
      </c>
      <c r="AA15" s="84">
        <f>IF($R15="","",'入力シート'!O13)</f>
      </c>
      <c r="AB15" s="68"/>
      <c r="AC15" s="66"/>
      <c r="AD15" s="66"/>
    </row>
    <row r="16" spans="1:30" s="62" customFormat="1" ht="3" customHeight="1">
      <c r="A16" s="66"/>
      <c r="B16" s="69"/>
      <c r="C16" s="85"/>
      <c r="D16" s="85"/>
      <c r="E16" s="86"/>
      <c r="F16" s="85"/>
      <c r="G16" s="86"/>
      <c r="H16" s="85"/>
      <c r="I16" s="85"/>
      <c r="J16" s="86"/>
      <c r="K16" s="85"/>
      <c r="L16" s="86"/>
      <c r="M16" s="85"/>
      <c r="O16" s="68"/>
      <c r="P16" s="68"/>
      <c r="Q16" s="90"/>
      <c r="R16" s="86"/>
      <c r="S16" s="84"/>
      <c r="T16" s="84"/>
      <c r="U16" s="84"/>
      <c r="V16" s="84"/>
      <c r="W16" s="84"/>
      <c r="X16" s="84"/>
      <c r="Y16" s="84"/>
      <c r="Z16" s="84"/>
      <c r="AA16" s="84"/>
      <c r="AB16" s="68"/>
      <c r="AC16" s="66"/>
      <c r="AD16" s="66"/>
    </row>
    <row r="17" spans="1:30" s="62" customFormat="1" ht="3" customHeight="1">
      <c r="A17" s="66"/>
      <c r="B17" s="69"/>
      <c r="C17" s="85"/>
      <c r="D17" s="85"/>
      <c r="E17" s="86"/>
      <c r="F17" s="85"/>
      <c r="G17" s="86"/>
      <c r="H17" s="85"/>
      <c r="I17" s="85"/>
      <c r="J17" s="86"/>
      <c r="K17" s="85"/>
      <c r="L17" s="86"/>
      <c r="M17" s="85"/>
      <c r="O17" s="68"/>
      <c r="P17" s="68"/>
      <c r="Q17" s="90"/>
      <c r="R17" s="86"/>
      <c r="S17" s="84"/>
      <c r="T17" s="84"/>
      <c r="U17" s="84"/>
      <c r="V17" s="84"/>
      <c r="W17" s="84"/>
      <c r="X17" s="84"/>
      <c r="Y17" s="84"/>
      <c r="Z17" s="84"/>
      <c r="AA17" s="84"/>
      <c r="AB17" s="68"/>
      <c r="AC17" s="66"/>
      <c r="AD17" s="66"/>
    </row>
    <row r="18" spans="1:30" s="62" customFormat="1" ht="3" customHeight="1">
      <c r="A18" s="66"/>
      <c r="B18" s="69"/>
      <c r="H18" s="86">
        <f>IF(C15="","-",'計算シート'!EE53)</f>
        <v>0</v>
      </c>
      <c r="I18" s="85" t="s">
        <v>116</v>
      </c>
      <c r="O18" s="68"/>
      <c r="P18" s="68"/>
      <c r="Q18" s="90">
        <v>6</v>
      </c>
      <c r="R18" s="86">
        <f>'入力シート'!E15</f>
      </c>
      <c r="S18" s="84">
        <f>IF($R18="","",'入力シート'!F15)</f>
      </c>
      <c r="T18" s="84">
        <f>IF($R18="","",'入力シート'!G15)</f>
      </c>
      <c r="U18" s="84">
        <f>IF($R18="","",'入力シート'!H15)</f>
      </c>
      <c r="V18" s="84">
        <f>IF($R18="","",'入力シート'!I15)</f>
      </c>
      <c r="W18" s="84">
        <f>IF($R18="","",'入力シート'!K15)</f>
      </c>
      <c r="X18" s="84">
        <f>IF($R18="","",'入力シート'!L15)</f>
      </c>
      <c r="Y18" s="84">
        <f>IF($R18="","",'入力シート'!M15)</f>
      </c>
      <c r="Z18" s="84">
        <f>IF($R18="","",'入力シート'!N15)</f>
      </c>
      <c r="AA18" s="84">
        <f>IF($R18="","",'入力シート'!O15)</f>
      </c>
      <c r="AB18" s="68"/>
      <c r="AC18" s="66"/>
      <c r="AD18" s="66"/>
    </row>
    <row r="19" spans="1:30" s="62" customFormat="1" ht="3" customHeight="1">
      <c r="A19" s="66"/>
      <c r="B19" s="69"/>
      <c r="H19" s="86"/>
      <c r="I19" s="85"/>
      <c r="O19" s="68"/>
      <c r="P19" s="68"/>
      <c r="Q19" s="90"/>
      <c r="R19" s="86"/>
      <c r="S19" s="84"/>
      <c r="T19" s="84"/>
      <c r="U19" s="84"/>
      <c r="V19" s="84"/>
      <c r="W19" s="84"/>
      <c r="X19" s="84"/>
      <c r="Y19" s="84"/>
      <c r="Z19" s="84"/>
      <c r="AA19" s="84"/>
      <c r="AB19" s="68"/>
      <c r="AC19" s="66"/>
      <c r="AD19" s="66"/>
    </row>
    <row r="20" spans="1:30" s="62" customFormat="1" ht="3" customHeight="1">
      <c r="A20" s="66"/>
      <c r="B20" s="69"/>
      <c r="C20" s="88" t="e">
        <f>IF(C15="","-",'計算シート'!EH53)</f>
        <v>#N/A</v>
      </c>
      <c r="D20" s="86"/>
      <c r="E20" s="86"/>
      <c r="F20" s="85" t="s">
        <v>92</v>
      </c>
      <c r="G20" s="85" t="s">
        <v>120</v>
      </c>
      <c r="H20" s="86"/>
      <c r="I20" s="85"/>
      <c r="J20" s="85" t="s">
        <v>121</v>
      </c>
      <c r="K20" s="89" t="e">
        <f>IF(C15="","-",'計算シート'!EI53)</f>
        <v>#N/A</v>
      </c>
      <c r="L20" s="86"/>
      <c r="M20" s="86"/>
      <c r="N20" s="84" t="s">
        <v>122</v>
      </c>
      <c r="O20" s="68"/>
      <c r="P20" s="68"/>
      <c r="Q20" s="90"/>
      <c r="R20" s="86"/>
      <c r="S20" s="84"/>
      <c r="T20" s="84"/>
      <c r="U20" s="84"/>
      <c r="V20" s="84"/>
      <c r="W20" s="84"/>
      <c r="X20" s="84"/>
      <c r="Y20" s="84"/>
      <c r="Z20" s="84"/>
      <c r="AA20" s="84"/>
      <c r="AB20" s="68"/>
      <c r="AC20" s="66"/>
      <c r="AD20" s="66"/>
    </row>
    <row r="21" spans="1:30" s="62" customFormat="1" ht="3" customHeight="1">
      <c r="A21" s="66"/>
      <c r="B21" s="69"/>
      <c r="C21" s="86"/>
      <c r="D21" s="86"/>
      <c r="E21" s="86"/>
      <c r="F21" s="85"/>
      <c r="G21" s="85"/>
      <c r="H21" s="84"/>
      <c r="I21" s="84"/>
      <c r="J21" s="85"/>
      <c r="K21" s="86"/>
      <c r="L21" s="86"/>
      <c r="M21" s="86"/>
      <c r="N21" s="84"/>
      <c r="O21" s="68"/>
      <c r="P21" s="68"/>
      <c r="Q21" s="90">
        <v>7</v>
      </c>
      <c r="R21" s="86">
        <f>'入力シート'!E17</f>
      </c>
      <c r="S21" s="84">
        <f>IF($R21="","",'入力シート'!F17)</f>
      </c>
      <c r="T21" s="84">
        <f>IF($R21="","",'入力シート'!G17)</f>
      </c>
      <c r="U21" s="84">
        <f>IF($R21="","",'入力シート'!H17)</f>
      </c>
      <c r="V21" s="84">
        <f>IF($R21="","",'入力シート'!I17)</f>
      </c>
      <c r="W21" s="84">
        <f>IF($R21="","",'入力シート'!K17)</f>
      </c>
      <c r="X21" s="84">
        <f>IF($R21="","",'入力シート'!L17)</f>
      </c>
      <c r="Y21" s="84">
        <f>IF($R21="","",'入力シート'!M17)</f>
      </c>
      <c r="Z21" s="84">
        <f>IF($R21="","",'入力シート'!N17)</f>
      </c>
      <c r="AA21" s="84">
        <f>IF($R21="","",'入力シート'!O17)</f>
      </c>
      <c r="AB21" s="68"/>
      <c r="AC21" s="66"/>
      <c r="AD21" s="66"/>
    </row>
    <row r="22" spans="1:30" s="62" customFormat="1" ht="3" customHeight="1">
      <c r="A22" s="66"/>
      <c r="B22" s="69"/>
      <c r="C22" s="86"/>
      <c r="D22" s="86"/>
      <c r="E22" s="86"/>
      <c r="F22" s="85"/>
      <c r="G22" s="85"/>
      <c r="H22" s="86">
        <f>IF(C15="","-",'計算シート'!$EE$62)</f>
        <v>0</v>
      </c>
      <c r="I22" s="85" t="s">
        <v>116</v>
      </c>
      <c r="J22" s="85"/>
      <c r="K22" s="86"/>
      <c r="L22" s="86"/>
      <c r="M22" s="86"/>
      <c r="N22" s="84"/>
      <c r="O22" s="68"/>
      <c r="P22" s="68"/>
      <c r="Q22" s="90"/>
      <c r="R22" s="86"/>
      <c r="S22" s="84"/>
      <c r="T22" s="84"/>
      <c r="U22" s="84"/>
      <c r="V22" s="84"/>
      <c r="W22" s="84"/>
      <c r="X22" s="84"/>
      <c r="Y22" s="84"/>
      <c r="Z22" s="84"/>
      <c r="AA22" s="84"/>
      <c r="AB22" s="68"/>
      <c r="AC22" s="66"/>
      <c r="AD22" s="66"/>
    </row>
    <row r="23" spans="1:30" s="62" customFormat="1" ht="3" customHeight="1">
      <c r="A23" s="66"/>
      <c r="B23" s="69"/>
      <c r="H23" s="86"/>
      <c r="I23" s="85"/>
      <c r="O23" s="68"/>
      <c r="P23" s="68"/>
      <c r="Q23" s="90"/>
      <c r="R23" s="86"/>
      <c r="S23" s="84"/>
      <c r="T23" s="84"/>
      <c r="U23" s="84"/>
      <c r="V23" s="84"/>
      <c r="W23" s="84"/>
      <c r="X23" s="84"/>
      <c r="Y23" s="84"/>
      <c r="Z23" s="84"/>
      <c r="AA23" s="84"/>
      <c r="AB23" s="68"/>
      <c r="AC23" s="66"/>
      <c r="AD23" s="66"/>
    </row>
    <row r="24" spans="1:30" s="62" customFormat="1" ht="3" customHeight="1">
      <c r="A24" s="66"/>
      <c r="B24" s="69"/>
      <c r="H24" s="86"/>
      <c r="I24" s="85"/>
      <c r="O24" s="68"/>
      <c r="P24" s="68"/>
      <c r="Q24" s="90">
        <v>8</v>
      </c>
      <c r="R24" s="86">
        <f>'入力シート'!E19</f>
      </c>
      <c r="S24" s="84">
        <f>IF($R24="","",'入力シート'!F19)</f>
      </c>
      <c r="T24" s="84">
        <f>IF($R24="","",'入力シート'!G19)</f>
      </c>
      <c r="U24" s="84">
        <f>IF($R24="","",'入力シート'!H19)</f>
      </c>
      <c r="V24" s="84">
        <f>IF($R24="","",'入力シート'!I19)</f>
      </c>
      <c r="W24" s="84">
        <f>IF($R24="","",'入力シート'!K19)</f>
      </c>
      <c r="X24" s="84">
        <f>IF($R24="","",'入力シート'!L19)</f>
      </c>
      <c r="Y24" s="84">
        <f>IF($R24="","",'入力シート'!M19)</f>
      </c>
      <c r="Z24" s="84">
        <f>IF($R24="","",'入力シート'!N19)</f>
      </c>
      <c r="AA24" s="84">
        <f>IF($R24="","",'入力シート'!O19)</f>
      </c>
      <c r="AB24" s="68"/>
      <c r="AC24" s="66"/>
      <c r="AD24" s="66"/>
    </row>
    <row r="25" spans="1:30" s="62" customFormat="1" ht="3" customHeight="1">
      <c r="A25" s="66"/>
      <c r="B25" s="69"/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8"/>
      <c r="P25" s="68"/>
      <c r="Q25" s="90"/>
      <c r="R25" s="86"/>
      <c r="S25" s="84"/>
      <c r="T25" s="84"/>
      <c r="U25" s="84"/>
      <c r="V25" s="84"/>
      <c r="W25" s="84"/>
      <c r="X25" s="84"/>
      <c r="Y25" s="84"/>
      <c r="Z25" s="84"/>
      <c r="AA25" s="84"/>
      <c r="AB25" s="68"/>
      <c r="AC25" s="66"/>
      <c r="AD25" s="66"/>
    </row>
    <row r="26" spans="1:30" s="62" customFormat="1" ht="3" customHeight="1">
      <c r="A26" s="66"/>
      <c r="B26" s="69"/>
      <c r="C26" s="70"/>
      <c r="D26" s="70"/>
      <c r="E26" s="69"/>
      <c r="F26" s="70"/>
      <c r="G26" s="69"/>
      <c r="H26" s="70"/>
      <c r="I26" s="70"/>
      <c r="J26" s="69"/>
      <c r="K26" s="70"/>
      <c r="L26" s="69"/>
      <c r="M26" s="70"/>
      <c r="N26" s="69"/>
      <c r="O26" s="68"/>
      <c r="P26" s="68"/>
      <c r="Q26" s="90"/>
      <c r="R26" s="86"/>
      <c r="S26" s="84"/>
      <c r="T26" s="84"/>
      <c r="U26" s="84"/>
      <c r="V26" s="84"/>
      <c r="W26" s="84"/>
      <c r="X26" s="84"/>
      <c r="Y26" s="84"/>
      <c r="Z26" s="84"/>
      <c r="AA26" s="84"/>
      <c r="AB26" s="68"/>
      <c r="AC26" s="66"/>
      <c r="AD26" s="66"/>
    </row>
    <row r="27" spans="1:30" s="62" customFormat="1" ht="3" customHeight="1">
      <c r="A27" s="66"/>
      <c r="B27" s="69"/>
      <c r="C27" s="85" t="str">
        <f>IF('単価表シート'!H$4="","","Ｃ")</f>
        <v>Ｃ</v>
      </c>
      <c r="D27" s="87" t="str">
        <f>IF('単価表シート'!$H$4="","",IF('単価表シート'!$H$4=2,'元号設定シート'!$E$6,IF('単価表シート'!$H$4=3,'元号設定シート'!$E$8,IF('単価表シート'!$H$4=4,'元号設定シート'!$E$10,IF('単価表シート'!$H$4=5,'元号設定シート'!$E$12,"ｴﾗｰ")))))</f>
        <v>昭和</v>
      </c>
      <c r="E27" s="86">
        <f>IF(C27="","-",'単価表シート'!$H$5)</f>
        <v>57</v>
      </c>
      <c r="F27" s="85" t="s">
        <v>117</v>
      </c>
      <c r="G27" s="86">
        <f>IF(C27="","-",'単価表シート'!$H$6)</f>
        <v>1</v>
      </c>
      <c r="H27" s="85" t="s">
        <v>118</v>
      </c>
      <c r="I27" s="87" t="str">
        <f>IF('単価表シート'!$H$8=1000,"",IF('単価表シート'!$H$7="","",IF('単価表シート'!$H$7=2,'元号設定シート'!$E$6,IF('単価表シート'!$H$7=3,'元号設定シート'!$E$8,IF('単価表シート'!$H$7=4,'元号設定シート'!$E$10,IF('単価表シート'!$H$7=5,'元号設定シート'!$E$12,"ｴﾗｰ"))))))</f>
        <v>昭和</v>
      </c>
      <c r="J27" s="86">
        <f>IF(C27="","-",IF('単価表シート'!$H$8=1000,"",'単価表シート'!$H$8))</f>
        <v>61</v>
      </c>
      <c r="K27" s="85" t="s">
        <v>1</v>
      </c>
      <c r="L27" s="86">
        <f>IF(C27="","-",IF('単価表シート'!$H$8=1000,"",'単価表シート'!$H$9))</f>
        <v>12</v>
      </c>
      <c r="M27" s="85" t="s">
        <v>126</v>
      </c>
      <c r="O27" s="68"/>
      <c r="P27" s="68"/>
      <c r="Q27" s="90">
        <v>9</v>
      </c>
      <c r="R27" s="86">
        <f>'入力シート'!E21</f>
      </c>
      <c r="S27" s="84">
        <f>IF($R27="","",'入力シート'!F21)</f>
      </c>
      <c r="T27" s="84">
        <f>IF($R27="","",'入力シート'!G21)</f>
      </c>
      <c r="U27" s="84">
        <f>IF($R27="","",'入力シート'!H21)</f>
      </c>
      <c r="V27" s="84">
        <f>IF($R27="","",'入力シート'!I21)</f>
      </c>
      <c r="W27" s="84">
        <f>IF($R27="","",'入力シート'!K21)</f>
      </c>
      <c r="X27" s="84">
        <f>IF($R27="","",'入力シート'!L21)</f>
      </c>
      <c r="Y27" s="84">
        <f>IF($R27="","",'入力シート'!M21)</f>
      </c>
      <c r="Z27" s="84">
        <f>IF($R27="","",'入力シート'!N21)</f>
      </c>
      <c r="AA27" s="84">
        <f>IF($R27="","",'入力シート'!O21)</f>
      </c>
      <c r="AB27" s="68"/>
      <c r="AC27" s="66"/>
      <c r="AD27" s="66"/>
    </row>
    <row r="28" spans="1:30" s="62" customFormat="1" ht="3" customHeight="1">
      <c r="A28" s="66"/>
      <c r="B28" s="69"/>
      <c r="C28" s="85"/>
      <c r="D28" s="85"/>
      <c r="E28" s="86"/>
      <c r="F28" s="85"/>
      <c r="G28" s="86"/>
      <c r="H28" s="85"/>
      <c r="I28" s="85"/>
      <c r="J28" s="86"/>
      <c r="K28" s="85"/>
      <c r="L28" s="86"/>
      <c r="M28" s="85"/>
      <c r="O28" s="68"/>
      <c r="P28" s="68"/>
      <c r="Q28" s="90"/>
      <c r="R28" s="86"/>
      <c r="S28" s="84"/>
      <c r="T28" s="84"/>
      <c r="U28" s="84"/>
      <c r="V28" s="84"/>
      <c r="W28" s="84"/>
      <c r="X28" s="84"/>
      <c r="Y28" s="84"/>
      <c r="Z28" s="84"/>
      <c r="AA28" s="84"/>
      <c r="AB28" s="68"/>
      <c r="AC28" s="66"/>
      <c r="AD28" s="66"/>
    </row>
    <row r="29" spans="1:30" s="62" customFormat="1" ht="3" customHeight="1">
      <c r="A29" s="66"/>
      <c r="B29" s="69"/>
      <c r="C29" s="85"/>
      <c r="D29" s="85"/>
      <c r="E29" s="86"/>
      <c r="F29" s="85"/>
      <c r="G29" s="86"/>
      <c r="H29" s="85"/>
      <c r="I29" s="85"/>
      <c r="J29" s="86"/>
      <c r="K29" s="85"/>
      <c r="L29" s="86"/>
      <c r="M29" s="85"/>
      <c r="O29" s="68"/>
      <c r="P29" s="68"/>
      <c r="Q29" s="90"/>
      <c r="R29" s="86"/>
      <c r="S29" s="84"/>
      <c r="T29" s="84"/>
      <c r="U29" s="84"/>
      <c r="V29" s="84"/>
      <c r="W29" s="84"/>
      <c r="X29" s="84"/>
      <c r="Y29" s="84"/>
      <c r="Z29" s="84"/>
      <c r="AA29" s="84"/>
      <c r="AB29" s="68"/>
      <c r="AC29" s="66"/>
      <c r="AD29" s="66"/>
    </row>
    <row r="30" spans="1:30" s="62" customFormat="1" ht="3" customHeight="1">
      <c r="A30" s="66"/>
      <c r="B30" s="69"/>
      <c r="H30" s="86">
        <f>IF(C27="","-",'計算シート'!EE54)</f>
        <v>0</v>
      </c>
      <c r="I30" s="85" t="s">
        <v>116</v>
      </c>
      <c r="O30" s="68"/>
      <c r="P30" s="68"/>
      <c r="Q30" s="90">
        <v>10</v>
      </c>
      <c r="R30" s="86">
        <f>'入力シート'!E23</f>
      </c>
      <c r="S30" s="84">
        <f>IF($R30="","",'入力シート'!F23)</f>
      </c>
      <c r="T30" s="84">
        <f>IF($R30="","",'入力シート'!G23)</f>
      </c>
      <c r="U30" s="84">
        <f>IF($R30="","",'入力シート'!H23)</f>
      </c>
      <c r="V30" s="84">
        <f>IF($R30="","",'入力シート'!I23)</f>
      </c>
      <c r="W30" s="84">
        <f>IF($R30="","",'入力シート'!K23)</f>
      </c>
      <c r="X30" s="84">
        <f>IF($R30="","",'入力シート'!L23)</f>
      </c>
      <c r="Y30" s="84">
        <f>IF($R30="","",'入力シート'!M23)</f>
      </c>
      <c r="Z30" s="84">
        <f>IF($R30="","",'入力シート'!N23)</f>
      </c>
      <c r="AA30" s="84">
        <f>IF($R30="","",'入力シート'!O23)</f>
      </c>
      <c r="AB30" s="68"/>
      <c r="AC30" s="66"/>
      <c r="AD30" s="66"/>
    </row>
    <row r="31" spans="1:30" s="62" customFormat="1" ht="3" customHeight="1">
      <c r="A31" s="66"/>
      <c r="B31" s="69"/>
      <c r="H31" s="86"/>
      <c r="I31" s="85"/>
      <c r="O31" s="68"/>
      <c r="P31" s="68"/>
      <c r="Q31" s="90"/>
      <c r="R31" s="86"/>
      <c r="S31" s="84"/>
      <c r="T31" s="84"/>
      <c r="U31" s="84"/>
      <c r="V31" s="84"/>
      <c r="W31" s="84"/>
      <c r="X31" s="84"/>
      <c r="Y31" s="84"/>
      <c r="Z31" s="84"/>
      <c r="AA31" s="84"/>
      <c r="AB31" s="68"/>
      <c r="AC31" s="66"/>
      <c r="AD31" s="66"/>
    </row>
    <row r="32" spans="1:30" s="62" customFormat="1" ht="3" customHeight="1">
      <c r="A32" s="66"/>
      <c r="B32" s="69"/>
      <c r="C32" s="88" t="e">
        <f>IF(C27="","-",'計算シート'!EH54)</f>
        <v>#N/A</v>
      </c>
      <c r="D32" s="86"/>
      <c r="E32" s="86"/>
      <c r="F32" s="85" t="s">
        <v>92</v>
      </c>
      <c r="G32" s="85" t="s">
        <v>120</v>
      </c>
      <c r="H32" s="86"/>
      <c r="I32" s="85"/>
      <c r="J32" s="85" t="s">
        <v>121</v>
      </c>
      <c r="K32" s="89" t="e">
        <f>IF(C27="","-",'計算シート'!EI54)</f>
        <v>#N/A</v>
      </c>
      <c r="L32" s="86"/>
      <c r="M32" s="86"/>
      <c r="N32" s="84" t="s">
        <v>122</v>
      </c>
      <c r="O32" s="68"/>
      <c r="P32" s="68"/>
      <c r="Q32" s="90"/>
      <c r="R32" s="86"/>
      <c r="S32" s="84"/>
      <c r="T32" s="84"/>
      <c r="U32" s="84"/>
      <c r="V32" s="84"/>
      <c r="W32" s="84"/>
      <c r="X32" s="84"/>
      <c r="Y32" s="84"/>
      <c r="Z32" s="84"/>
      <c r="AA32" s="84"/>
      <c r="AB32" s="68"/>
      <c r="AC32" s="66"/>
      <c r="AD32" s="66"/>
    </row>
    <row r="33" spans="1:30" s="62" customFormat="1" ht="3" customHeight="1">
      <c r="A33" s="66"/>
      <c r="B33" s="69"/>
      <c r="C33" s="86"/>
      <c r="D33" s="86"/>
      <c r="E33" s="86"/>
      <c r="F33" s="85"/>
      <c r="G33" s="85"/>
      <c r="H33" s="84"/>
      <c r="I33" s="84"/>
      <c r="J33" s="85"/>
      <c r="K33" s="86"/>
      <c r="L33" s="86"/>
      <c r="M33" s="86"/>
      <c r="N33" s="84"/>
      <c r="O33" s="68"/>
      <c r="P33" s="68"/>
      <c r="Q33" s="90">
        <v>11</v>
      </c>
      <c r="R33" s="86">
        <f>'入力シート'!E25</f>
      </c>
      <c r="S33" s="84">
        <f>IF($R33="","",'入力シート'!F25)</f>
      </c>
      <c r="T33" s="84">
        <f>IF($R33="","",'入力シート'!G25)</f>
      </c>
      <c r="U33" s="84">
        <f>IF($R33="","",'入力シート'!H25)</f>
      </c>
      <c r="V33" s="84">
        <f>IF($R33="","",'入力シート'!I25)</f>
      </c>
      <c r="W33" s="84">
        <f>IF($R33="","",'入力シート'!K25)</f>
      </c>
      <c r="X33" s="84">
        <f>IF($R33="","",'入力シート'!L25)</f>
      </c>
      <c r="Y33" s="84">
        <f>IF($R33="","",'入力シート'!M25)</f>
      </c>
      <c r="Z33" s="84">
        <f>IF($R33="","",'入力シート'!N25)</f>
      </c>
      <c r="AA33" s="84">
        <f>IF($R33="","",'入力シート'!O25)</f>
      </c>
      <c r="AB33" s="68"/>
      <c r="AC33" s="66"/>
      <c r="AD33" s="66"/>
    </row>
    <row r="34" spans="1:30" s="62" customFormat="1" ht="3" customHeight="1">
      <c r="A34" s="66"/>
      <c r="B34" s="69"/>
      <c r="C34" s="86"/>
      <c r="D34" s="86"/>
      <c r="E34" s="86"/>
      <c r="F34" s="85"/>
      <c r="G34" s="85"/>
      <c r="H34" s="86">
        <f>IF(C27="","-",'計算シート'!$EE$62)</f>
        <v>0</v>
      </c>
      <c r="I34" s="85" t="s">
        <v>116</v>
      </c>
      <c r="J34" s="85"/>
      <c r="K34" s="86"/>
      <c r="L34" s="86"/>
      <c r="M34" s="86"/>
      <c r="N34" s="84"/>
      <c r="O34" s="68"/>
      <c r="P34" s="68"/>
      <c r="Q34" s="90"/>
      <c r="R34" s="86"/>
      <c r="S34" s="84"/>
      <c r="T34" s="84"/>
      <c r="U34" s="84"/>
      <c r="V34" s="84"/>
      <c r="W34" s="84"/>
      <c r="X34" s="84"/>
      <c r="Y34" s="84"/>
      <c r="Z34" s="84"/>
      <c r="AA34" s="84"/>
      <c r="AB34" s="68"/>
      <c r="AC34" s="66"/>
      <c r="AD34" s="66"/>
    </row>
    <row r="35" spans="1:30" s="62" customFormat="1" ht="3" customHeight="1">
      <c r="A35" s="66"/>
      <c r="B35" s="69"/>
      <c r="H35" s="86"/>
      <c r="I35" s="85"/>
      <c r="O35" s="68"/>
      <c r="P35" s="68"/>
      <c r="Q35" s="90"/>
      <c r="R35" s="86"/>
      <c r="S35" s="84"/>
      <c r="T35" s="84"/>
      <c r="U35" s="84"/>
      <c r="V35" s="84"/>
      <c r="W35" s="84"/>
      <c r="X35" s="84"/>
      <c r="Y35" s="84"/>
      <c r="Z35" s="84"/>
      <c r="AA35" s="84"/>
      <c r="AB35" s="68"/>
      <c r="AC35" s="66"/>
      <c r="AD35" s="66"/>
    </row>
    <row r="36" spans="1:30" s="62" customFormat="1" ht="3" customHeight="1">
      <c r="A36" s="66"/>
      <c r="B36" s="69"/>
      <c r="H36" s="86"/>
      <c r="I36" s="85"/>
      <c r="O36" s="68"/>
      <c r="P36" s="68"/>
      <c r="Q36" s="90">
        <v>12</v>
      </c>
      <c r="R36" s="86">
        <f>'入力シート'!E27</f>
      </c>
      <c r="S36" s="84">
        <f>IF($R36="","",'入力シート'!F27)</f>
      </c>
      <c r="T36" s="84">
        <f>IF($R36="","",'入力シート'!G27)</f>
      </c>
      <c r="U36" s="84">
        <f>IF($R36="","",'入力シート'!H27)</f>
      </c>
      <c r="V36" s="84">
        <f>IF($R36="","",'入力シート'!I27)</f>
      </c>
      <c r="W36" s="84">
        <f>IF($R36="","",'入力シート'!K27)</f>
      </c>
      <c r="X36" s="84">
        <f>IF($R36="","",'入力シート'!L27)</f>
      </c>
      <c r="Y36" s="84">
        <f>IF($R36="","",'入力シート'!M27)</f>
      </c>
      <c r="Z36" s="84">
        <f>IF($R36="","",'入力シート'!N27)</f>
      </c>
      <c r="AA36" s="84">
        <f>IF($R36="","",'入力シート'!O27)</f>
      </c>
      <c r="AB36" s="68"/>
      <c r="AC36" s="66"/>
      <c r="AD36" s="66"/>
    </row>
    <row r="37" spans="1:30" s="62" customFormat="1" ht="3" customHeight="1">
      <c r="A37" s="66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8"/>
      <c r="P37" s="68"/>
      <c r="Q37" s="90"/>
      <c r="R37" s="86"/>
      <c r="S37" s="84"/>
      <c r="T37" s="84"/>
      <c r="U37" s="84"/>
      <c r="V37" s="84"/>
      <c r="W37" s="84"/>
      <c r="X37" s="84"/>
      <c r="Y37" s="84"/>
      <c r="Z37" s="84"/>
      <c r="AA37" s="84"/>
      <c r="AB37" s="68"/>
      <c r="AC37" s="66"/>
      <c r="AD37" s="66"/>
    </row>
    <row r="38" spans="1:30" s="62" customFormat="1" ht="3" customHeight="1">
      <c r="A38" s="66"/>
      <c r="B38" s="69"/>
      <c r="C38" s="70"/>
      <c r="D38" s="70"/>
      <c r="E38" s="69"/>
      <c r="F38" s="70"/>
      <c r="G38" s="69"/>
      <c r="H38" s="70"/>
      <c r="I38" s="70"/>
      <c r="J38" s="69"/>
      <c r="K38" s="70"/>
      <c r="L38" s="69"/>
      <c r="M38" s="70"/>
      <c r="N38" s="69"/>
      <c r="O38" s="68"/>
      <c r="P38" s="68"/>
      <c r="Q38" s="90"/>
      <c r="R38" s="86"/>
      <c r="S38" s="84"/>
      <c r="T38" s="84"/>
      <c r="U38" s="84"/>
      <c r="V38" s="84"/>
      <c r="W38" s="84"/>
      <c r="X38" s="84"/>
      <c r="Y38" s="84"/>
      <c r="Z38" s="84"/>
      <c r="AA38" s="84"/>
      <c r="AB38" s="68"/>
      <c r="AC38" s="66"/>
      <c r="AD38" s="66"/>
    </row>
    <row r="39" spans="1:30" s="62" customFormat="1" ht="3" customHeight="1">
      <c r="A39" s="66"/>
      <c r="B39" s="69"/>
      <c r="C39" s="85" t="str">
        <f>IF('単価表シート'!I$4="","","Ｄ")</f>
        <v>Ｄ</v>
      </c>
      <c r="D39" s="87" t="str">
        <f>IF('単価表シート'!$I$4="","",IF('単価表シート'!$I$4=2,'元号設定シート'!$E$6,IF('単価表シート'!$I$4=3,'元号設定シート'!$E$8,IF('単価表シート'!$I$4=4,'元号設定シート'!$E$10,IF('単価表シート'!$I$4=5,'元号設定シート'!$E$12,"ｴﾗｰ")))))</f>
        <v>昭和</v>
      </c>
      <c r="E39" s="86">
        <f>IF(C39="","-",'単価表シート'!$I$5)</f>
        <v>62</v>
      </c>
      <c r="F39" s="85" t="s">
        <v>117</v>
      </c>
      <c r="G39" s="86">
        <f>IF(C39="","-",'単価表シート'!$I$6)</f>
        <v>1</v>
      </c>
      <c r="H39" s="85" t="s">
        <v>118</v>
      </c>
      <c r="I39" s="87" t="str">
        <f>IF('単価表シート'!$I$8=1000,"",IF('単価表シート'!$I$7="","",IF('単価表シート'!$I$7=2,'元号設定シート'!$E$6,IF('単価表シート'!$I$7=3,'元号設定シート'!$E$8,IF('単価表シート'!$I$7=4,'元号設定シート'!$E$10,IF('単価表シート'!$I$7=5,'元号設定シート'!$E$12,"ｴﾗｰ"))))))</f>
        <v>平成</v>
      </c>
      <c r="J39" s="86">
        <f>IF(C39="","-",IF('単価表シート'!$I$8=1000,"",'単価表シート'!$I$8))</f>
        <v>3</v>
      </c>
      <c r="K39" s="85" t="s">
        <v>1</v>
      </c>
      <c r="L39" s="86">
        <f>IF(C39="","-",IF('単価表シート'!$I$8=1000,"",'単価表シート'!$I$9))</f>
        <v>12</v>
      </c>
      <c r="M39" s="85" t="s">
        <v>126</v>
      </c>
      <c r="O39" s="68"/>
      <c r="P39" s="68"/>
      <c r="Q39" s="90">
        <v>13</v>
      </c>
      <c r="R39" s="86">
        <f>'入力シート'!E29</f>
      </c>
      <c r="S39" s="84">
        <f>IF($R39="","",'入力シート'!F29)</f>
      </c>
      <c r="T39" s="84">
        <f>IF($R39="","",'入力シート'!G29)</f>
      </c>
      <c r="U39" s="84">
        <f>IF($R39="","",'入力シート'!H29)</f>
      </c>
      <c r="V39" s="84">
        <f>IF($R39="","",'入力シート'!I29)</f>
      </c>
      <c r="W39" s="84">
        <f>IF($R39="","",'入力シート'!K29)</f>
      </c>
      <c r="X39" s="84">
        <f>IF($R39="","",'入力シート'!L29)</f>
      </c>
      <c r="Y39" s="84">
        <f>IF($R39="","",'入力シート'!M29)</f>
      </c>
      <c r="Z39" s="84">
        <f>IF($R39="","",'入力シート'!N29)</f>
      </c>
      <c r="AA39" s="84">
        <f>IF($R39="","",'入力シート'!O29)</f>
      </c>
      <c r="AB39" s="68"/>
      <c r="AC39" s="66"/>
      <c r="AD39" s="66"/>
    </row>
    <row r="40" spans="1:30" s="62" customFormat="1" ht="3" customHeight="1">
      <c r="A40" s="66"/>
      <c r="B40" s="69"/>
      <c r="C40" s="85"/>
      <c r="D40" s="85"/>
      <c r="E40" s="86"/>
      <c r="F40" s="85"/>
      <c r="G40" s="86"/>
      <c r="H40" s="85"/>
      <c r="I40" s="85"/>
      <c r="J40" s="86"/>
      <c r="K40" s="85"/>
      <c r="L40" s="86"/>
      <c r="M40" s="85"/>
      <c r="O40" s="68"/>
      <c r="P40" s="68"/>
      <c r="Q40" s="90"/>
      <c r="R40" s="86"/>
      <c r="S40" s="84"/>
      <c r="T40" s="84"/>
      <c r="U40" s="84"/>
      <c r="V40" s="84"/>
      <c r="W40" s="84"/>
      <c r="X40" s="84"/>
      <c r="Y40" s="84"/>
      <c r="Z40" s="84"/>
      <c r="AA40" s="84"/>
      <c r="AB40" s="68"/>
      <c r="AC40" s="66"/>
      <c r="AD40" s="66"/>
    </row>
    <row r="41" spans="1:30" s="62" customFormat="1" ht="3" customHeight="1">
      <c r="A41" s="66"/>
      <c r="B41" s="69"/>
      <c r="C41" s="85"/>
      <c r="D41" s="85"/>
      <c r="E41" s="86"/>
      <c r="F41" s="85"/>
      <c r="G41" s="86"/>
      <c r="H41" s="85"/>
      <c r="I41" s="85"/>
      <c r="J41" s="86"/>
      <c r="K41" s="85"/>
      <c r="L41" s="86"/>
      <c r="M41" s="85"/>
      <c r="O41" s="68"/>
      <c r="P41" s="68"/>
      <c r="Q41" s="90"/>
      <c r="R41" s="86"/>
      <c r="S41" s="84"/>
      <c r="T41" s="84"/>
      <c r="U41" s="84"/>
      <c r="V41" s="84"/>
      <c r="W41" s="84"/>
      <c r="X41" s="84"/>
      <c r="Y41" s="84"/>
      <c r="Z41" s="84"/>
      <c r="AA41" s="84"/>
      <c r="AB41" s="68"/>
      <c r="AC41" s="66"/>
      <c r="AD41" s="66"/>
    </row>
    <row r="42" spans="1:30" s="62" customFormat="1" ht="3" customHeight="1">
      <c r="A42" s="66"/>
      <c r="B42" s="69"/>
      <c r="H42" s="86">
        <f>IF(C39="","-",'計算シート'!EE55)</f>
        <v>0</v>
      </c>
      <c r="I42" s="85" t="s">
        <v>116</v>
      </c>
      <c r="O42" s="68"/>
      <c r="P42" s="68"/>
      <c r="Q42" s="90">
        <v>14</v>
      </c>
      <c r="R42" s="86">
        <f>'入力シート'!E31</f>
      </c>
      <c r="S42" s="84">
        <f>IF($R42="","",'入力シート'!F31)</f>
      </c>
      <c r="T42" s="84">
        <f>IF($R42="","",'入力シート'!G31)</f>
      </c>
      <c r="U42" s="84">
        <f>IF($R42="","",'入力シート'!H31)</f>
      </c>
      <c r="V42" s="84">
        <f>IF($R42="","",'入力シート'!I31)</f>
      </c>
      <c r="W42" s="84">
        <f>IF($R42="","",'入力シート'!K31)</f>
      </c>
      <c r="X42" s="84">
        <f>IF($R42="","",'入力シート'!L31)</f>
      </c>
      <c r="Y42" s="84">
        <f>IF($R42="","",'入力シート'!M31)</f>
      </c>
      <c r="Z42" s="84">
        <f>IF($R42="","",'入力シート'!N31)</f>
      </c>
      <c r="AA42" s="84">
        <f>IF($R42="","",'入力シート'!O31)</f>
      </c>
      <c r="AB42" s="68"/>
      <c r="AC42" s="66"/>
      <c r="AD42" s="66"/>
    </row>
    <row r="43" spans="1:30" s="62" customFormat="1" ht="3" customHeight="1">
      <c r="A43" s="66"/>
      <c r="B43" s="69"/>
      <c r="H43" s="86"/>
      <c r="I43" s="85"/>
      <c r="O43" s="68"/>
      <c r="P43" s="68"/>
      <c r="Q43" s="90"/>
      <c r="R43" s="86"/>
      <c r="S43" s="84"/>
      <c r="T43" s="84"/>
      <c r="U43" s="84"/>
      <c r="V43" s="84"/>
      <c r="W43" s="84"/>
      <c r="X43" s="84"/>
      <c r="Y43" s="84"/>
      <c r="Z43" s="84"/>
      <c r="AA43" s="84"/>
      <c r="AB43" s="68"/>
      <c r="AC43" s="66"/>
      <c r="AD43" s="66"/>
    </row>
    <row r="44" spans="1:30" s="62" customFormat="1" ht="3" customHeight="1">
      <c r="A44" s="66"/>
      <c r="B44" s="69"/>
      <c r="C44" s="88" t="e">
        <f>IF(C39="","-",'計算シート'!EH55)</f>
        <v>#N/A</v>
      </c>
      <c r="D44" s="86"/>
      <c r="E44" s="86"/>
      <c r="F44" s="85" t="s">
        <v>92</v>
      </c>
      <c r="G44" s="85" t="s">
        <v>120</v>
      </c>
      <c r="H44" s="86"/>
      <c r="I44" s="85"/>
      <c r="J44" s="85" t="s">
        <v>121</v>
      </c>
      <c r="K44" s="89" t="e">
        <f>IF(C39="","-",'計算シート'!EI55)</f>
        <v>#N/A</v>
      </c>
      <c r="L44" s="86"/>
      <c r="M44" s="86"/>
      <c r="N44" s="84" t="s">
        <v>122</v>
      </c>
      <c r="O44" s="68"/>
      <c r="P44" s="68"/>
      <c r="Q44" s="90"/>
      <c r="R44" s="86"/>
      <c r="S44" s="84"/>
      <c r="T44" s="84"/>
      <c r="U44" s="84"/>
      <c r="V44" s="84"/>
      <c r="W44" s="84"/>
      <c r="X44" s="84"/>
      <c r="Y44" s="84"/>
      <c r="Z44" s="84"/>
      <c r="AA44" s="84"/>
      <c r="AB44" s="68"/>
      <c r="AC44" s="66"/>
      <c r="AD44" s="66"/>
    </row>
    <row r="45" spans="1:30" s="62" customFormat="1" ht="3" customHeight="1">
      <c r="A45" s="66"/>
      <c r="B45" s="69"/>
      <c r="C45" s="86"/>
      <c r="D45" s="86"/>
      <c r="E45" s="86"/>
      <c r="F45" s="85"/>
      <c r="G45" s="85"/>
      <c r="H45" s="84"/>
      <c r="I45" s="84"/>
      <c r="J45" s="85"/>
      <c r="K45" s="86"/>
      <c r="L45" s="86"/>
      <c r="M45" s="86"/>
      <c r="N45" s="84"/>
      <c r="O45" s="68"/>
      <c r="P45" s="68"/>
      <c r="Q45" s="90">
        <v>15</v>
      </c>
      <c r="R45" s="86">
        <f>'入力シート'!E33</f>
      </c>
      <c r="S45" s="84">
        <f>IF($R45="","",'入力シート'!F33)</f>
      </c>
      <c r="T45" s="84">
        <f>IF($R45="","",'入力シート'!G33)</f>
      </c>
      <c r="U45" s="84">
        <f>IF($R45="","",'入力シート'!H33)</f>
      </c>
      <c r="V45" s="84">
        <f>IF($R45="","",'入力シート'!I33)</f>
      </c>
      <c r="W45" s="84">
        <f>IF($R45="","",'入力シート'!K33)</f>
      </c>
      <c r="X45" s="84">
        <f>IF($R45="","",'入力シート'!L33)</f>
      </c>
      <c r="Y45" s="84">
        <f>IF($R45="","",'入力シート'!M33)</f>
      </c>
      <c r="Z45" s="84">
        <f>IF($R45="","",'入力シート'!N33)</f>
      </c>
      <c r="AA45" s="84">
        <f>IF($R45="","",'入力シート'!O33)</f>
      </c>
      <c r="AB45" s="68"/>
      <c r="AC45" s="66"/>
      <c r="AD45" s="66"/>
    </row>
    <row r="46" spans="1:30" s="62" customFormat="1" ht="3" customHeight="1">
      <c r="A46" s="66"/>
      <c r="B46" s="69"/>
      <c r="C46" s="86"/>
      <c r="D46" s="86"/>
      <c r="E46" s="86"/>
      <c r="F46" s="85"/>
      <c r="G46" s="85"/>
      <c r="H46" s="86">
        <f>IF(C39="","-",'計算シート'!$EE$62)</f>
        <v>0</v>
      </c>
      <c r="I46" s="85" t="s">
        <v>116</v>
      </c>
      <c r="J46" s="85"/>
      <c r="K46" s="86"/>
      <c r="L46" s="86"/>
      <c r="M46" s="86"/>
      <c r="N46" s="84"/>
      <c r="O46" s="68"/>
      <c r="P46" s="68"/>
      <c r="Q46" s="90"/>
      <c r="R46" s="86"/>
      <c r="S46" s="84"/>
      <c r="T46" s="84"/>
      <c r="U46" s="84"/>
      <c r="V46" s="84"/>
      <c r="W46" s="84"/>
      <c r="X46" s="84"/>
      <c r="Y46" s="84"/>
      <c r="Z46" s="84"/>
      <c r="AA46" s="84"/>
      <c r="AB46" s="68"/>
      <c r="AC46" s="66"/>
      <c r="AD46" s="66"/>
    </row>
    <row r="47" spans="1:30" s="62" customFormat="1" ht="3" customHeight="1">
      <c r="A47" s="66"/>
      <c r="B47" s="69"/>
      <c r="H47" s="86"/>
      <c r="I47" s="85"/>
      <c r="O47" s="68"/>
      <c r="P47" s="68"/>
      <c r="Q47" s="90"/>
      <c r="R47" s="86"/>
      <c r="S47" s="84"/>
      <c r="T47" s="84"/>
      <c r="U47" s="84"/>
      <c r="V47" s="84"/>
      <c r="W47" s="84"/>
      <c r="X47" s="84"/>
      <c r="Y47" s="84"/>
      <c r="Z47" s="84"/>
      <c r="AA47" s="84"/>
      <c r="AB47" s="68"/>
      <c r="AC47" s="66"/>
      <c r="AD47" s="66"/>
    </row>
    <row r="48" spans="1:30" s="62" customFormat="1" ht="3" customHeight="1">
      <c r="A48" s="66"/>
      <c r="B48" s="69"/>
      <c r="H48" s="86"/>
      <c r="I48" s="85"/>
      <c r="O48" s="68"/>
      <c r="P48" s="68"/>
      <c r="Q48" s="90">
        <v>16</v>
      </c>
      <c r="R48" s="86">
        <f>'入力シート'!E35</f>
      </c>
      <c r="S48" s="84">
        <f>IF($R48="","",'入力シート'!F35)</f>
      </c>
      <c r="T48" s="84">
        <f>IF($R48="","",'入力シート'!G35)</f>
      </c>
      <c r="U48" s="84">
        <f>IF($R48="","",'入力シート'!H35)</f>
      </c>
      <c r="V48" s="84">
        <f>IF($R48="","",'入力シート'!I35)</f>
      </c>
      <c r="W48" s="84">
        <f>IF($R48="","",'入力シート'!K35)</f>
      </c>
      <c r="X48" s="84">
        <f>IF($R48="","",'入力シート'!L35)</f>
      </c>
      <c r="Y48" s="84">
        <f>IF($R48="","",'入力シート'!M35)</f>
      </c>
      <c r="Z48" s="84">
        <f>IF($R48="","",'入力シート'!N35)</f>
      </c>
      <c r="AA48" s="84">
        <f>IF($R48="","",'入力シート'!O35)</f>
      </c>
      <c r="AB48" s="68"/>
      <c r="AC48" s="66"/>
      <c r="AD48" s="66"/>
    </row>
    <row r="49" spans="1:30" s="62" customFormat="1" ht="3" customHeight="1">
      <c r="A49" s="66"/>
      <c r="B49" s="69"/>
      <c r="C49" s="69"/>
      <c r="D49" s="69"/>
      <c r="E49" s="69"/>
      <c r="F49" s="69"/>
      <c r="G49" s="69"/>
      <c r="H49" s="69"/>
      <c r="I49" s="69"/>
      <c r="J49" s="69"/>
      <c r="K49" s="69"/>
      <c r="L49" s="69"/>
      <c r="M49" s="69"/>
      <c r="N49" s="69"/>
      <c r="O49" s="68"/>
      <c r="P49" s="68"/>
      <c r="Q49" s="90"/>
      <c r="R49" s="86"/>
      <c r="S49" s="84"/>
      <c r="T49" s="84"/>
      <c r="U49" s="84"/>
      <c r="V49" s="84"/>
      <c r="W49" s="84"/>
      <c r="X49" s="84"/>
      <c r="Y49" s="84"/>
      <c r="Z49" s="84"/>
      <c r="AA49" s="84"/>
      <c r="AB49" s="68"/>
      <c r="AC49" s="66"/>
      <c r="AD49" s="66"/>
    </row>
    <row r="50" spans="1:30" s="62" customFormat="1" ht="3" customHeight="1">
      <c r="A50" s="66"/>
      <c r="B50" s="69"/>
      <c r="C50" s="70"/>
      <c r="D50" s="70"/>
      <c r="E50" s="69"/>
      <c r="F50" s="70"/>
      <c r="G50" s="69"/>
      <c r="H50" s="70"/>
      <c r="I50" s="70"/>
      <c r="J50" s="69"/>
      <c r="K50" s="70"/>
      <c r="L50" s="69"/>
      <c r="M50" s="70"/>
      <c r="N50" s="69"/>
      <c r="O50" s="68"/>
      <c r="P50" s="68"/>
      <c r="Q50" s="90"/>
      <c r="R50" s="86"/>
      <c r="S50" s="84"/>
      <c r="T50" s="84"/>
      <c r="U50" s="84"/>
      <c r="V50" s="84"/>
      <c r="W50" s="84"/>
      <c r="X50" s="84"/>
      <c r="Y50" s="84"/>
      <c r="Z50" s="84"/>
      <c r="AA50" s="84"/>
      <c r="AB50" s="68"/>
      <c r="AC50" s="66"/>
      <c r="AD50" s="66"/>
    </row>
    <row r="51" spans="1:30" s="62" customFormat="1" ht="3" customHeight="1">
      <c r="A51" s="66"/>
      <c r="B51" s="69"/>
      <c r="C51" s="85" t="str">
        <f>IF('単価表シート'!J$4="","","Ｅ")</f>
        <v>Ｅ</v>
      </c>
      <c r="D51" s="87" t="str">
        <f>IF('単価表シート'!$J$4="","",IF('単価表シート'!$J$4=2,'元号設定シート'!$E$6,IF('単価表シート'!$J$4=3,'元号設定シート'!$E$8,IF('単価表シート'!$J$4=4,'元号設定シート'!$E$10,IF('単価表シート'!$J$4=5,'元号設定シート'!$E$12,"ｴﾗｰ")))))</f>
        <v>平成</v>
      </c>
      <c r="E51" s="86">
        <f>IF(C51="","-",'単価表シート'!$J$5)</f>
        <v>4</v>
      </c>
      <c r="F51" s="85" t="s">
        <v>117</v>
      </c>
      <c r="G51" s="86">
        <f>IF(C51="","-",'単価表シート'!$J$6)</f>
        <v>1</v>
      </c>
      <c r="H51" s="85" t="s">
        <v>118</v>
      </c>
      <c r="I51" s="87" t="str">
        <f>IF('単価表シート'!$J$8=1000,"",IF('単価表シート'!$J$7="","",IF('単価表シート'!$J$7=2,'元号設定シート'!$E$6,IF('単価表シート'!$J$7=3,'元号設定シート'!$E$8,IF('単価表シート'!$J$7=4,'元号設定シート'!$E$10,IF('単価表シート'!$J$7=5,'元号設定シート'!$E$12,"ｴﾗｰ"))))))</f>
        <v>平成</v>
      </c>
      <c r="J51" s="86">
        <f>IF(C51="","-",IF('単価表シート'!$J$8=1000,"",'単価表シート'!$J$8))</f>
        <v>8</v>
      </c>
      <c r="K51" s="85" t="s">
        <v>1</v>
      </c>
      <c r="L51" s="86">
        <f>IF(C51="","-",IF('単価表シート'!$J$8=1000,"",'単価表シート'!$J$9))</f>
        <v>12</v>
      </c>
      <c r="M51" s="85" t="s">
        <v>126</v>
      </c>
      <c r="O51" s="68"/>
      <c r="P51" s="68"/>
      <c r="Q51" s="90">
        <v>17</v>
      </c>
      <c r="R51" s="86">
        <f>'入力シート'!E37</f>
      </c>
      <c r="S51" s="84">
        <f>IF($R51="","",'入力シート'!F37)</f>
      </c>
      <c r="T51" s="84">
        <f>IF($R51="","",'入力シート'!G37)</f>
      </c>
      <c r="U51" s="84">
        <f>IF($R51="","",'入力シート'!H37)</f>
      </c>
      <c r="V51" s="84">
        <f>IF($R51="","",'入力シート'!I37)</f>
      </c>
      <c r="W51" s="84">
        <f>IF($R51="","",'入力シート'!K37)</f>
      </c>
      <c r="X51" s="84">
        <f>IF($R51="","",'入力シート'!L37)</f>
      </c>
      <c r="Y51" s="84">
        <f>IF($R51="","",'入力シート'!M37)</f>
      </c>
      <c r="Z51" s="84">
        <f>IF($R51="","",'入力シート'!N37)</f>
      </c>
      <c r="AA51" s="84">
        <f>IF($R51="","",'入力シート'!O37)</f>
      </c>
      <c r="AB51" s="68"/>
      <c r="AC51" s="66"/>
      <c r="AD51" s="66"/>
    </row>
    <row r="52" spans="1:30" s="62" customFormat="1" ht="3" customHeight="1">
      <c r="A52" s="66"/>
      <c r="B52" s="69"/>
      <c r="C52" s="85"/>
      <c r="D52" s="85"/>
      <c r="E52" s="86"/>
      <c r="F52" s="85"/>
      <c r="G52" s="86"/>
      <c r="H52" s="85"/>
      <c r="I52" s="85"/>
      <c r="J52" s="86"/>
      <c r="K52" s="85"/>
      <c r="L52" s="86"/>
      <c r="M52" s="85"/>
      <c r="O52" s="68"/>
      <c r="P52" s="68"/>
      <c r="Q52" s="90"/>
      <c r="R52" s="86"/>
      <c r="S52" s="84"/>
      <c r="T52" s="84"/>
      <c r="U52" s="84"/>
      <c r="V52" s="84"/>
      <c r="W52" s="84"/>
      <c r="X52" s="84"/>
      <c r="Y52" s="84"/>
      <c r="Z52" s="84"/>
      <c r="AA52" s="84"/>
      <c r="AB52" s="68"/>
      <c r="AC52" s="66"/>
      <c r="AD52" s="66"/>
    </row>
    <row r="53" spans="1:30" s="62" customFormat="1" ht="3" customHeight="1">
      <c r="A53" s="66"/>
      <c r="B53" s="69"/>
      <c r="C53" s="85"/>
      <c r="D53" s="85"/>
      <c r="E53" s="86"/>
      <c r="F53" s="85"/>
      <c r="G53" s="86"/>
      <c r="H53" s="85"/>
      <c r="I53" s="85"/>
      <c r="J53" s="86"/>
      <c r="K53" s="85"/>
      <c r="L53" s="86"/>
      <c r="M53" s="85"/>
      <c r="O53" s="68"/>
      <c r="P53" s="68"/>
      <c r="Q53" s="90"/>
      <c r="R53" s="86"/>
      <c r="S53" s="84"/>
      <c r="T53" s="84"/>
      <c r="U53" s="84"/>
      <c r="V53" s="84"/>
      <c r="W53" s="84"/>
      <c r="X53" s="84"/>
      <c r="Y53" s="84"/>
      <c r="Z53" s="84"/>
      <c r="AA53" s="84"/>
      <c r="AB53" s="68"/>
      <c r="AC53" s="66"/>
      <c r="AD53" s="66"/>
    </row>
    <row r="54" spans="1:30" s="62" customFormat="1" ht="3" customHeight="1">
      <c r="A54" s="66"/>
      <c r="B54" s="69"/>
      <c r="H54" s="86">
        <f>IF(C51="","-",'計算シート'!EE56)</f>
        <v>0</v>
      </c>
      <c r="I54" s="85" t="s">
        <v>116</v>
      </c>
      <c r="O54" s="68"/>
      <c r="P54" s="68"/>
      <c r="Q54" s="90">
        <v>18</v>
      </c>
      <c r="R54" s="86">
        <f>'入力シート'!E39</f>
      </c>
      <c r="S54" s="84">
        <f>IF($R54="","",'入力シート'!F39)</f>
      </c>
      <c r="T54" s="84">
        <f>IF($R54="","",'入力シート'!G39)</f>
      </c>
      <c r="U54" s="84">
        <f>IF($R54="","",'入力シート'!H39)</f>
      </c>
      <c r="V54" s="84">
        <f>IF($R54="","",'入力シート'!I39)</f>
      </c>
      <c r="W54" s="84">
        <f>IF($R54="","",'入力シート'!K39)</f>
      </c>
      <c r="X54" s="84">
        <f>IF($R54="","",'入力シート'!L39)</f>
      </c>
      <c r="Y54" s="84">
        <f>IF($R54="","",'入力シート'!M39)</f>
      </c>
      <c r="Z54" s="84">
        <f>IF($R54="","",'入力シート'!N39)</f>
      </c>
      <c r="AA54" s="84">
        <f>IF($R54="","",'入力シート'!O39)</f>
      </c>
      <c r="AB54" s="68"/>
      <c r="AC54" s="66"/>
      <c r="AD54" s="66"/>
    </row>
    <row r="55" spans="1:30" s="62" customFormat="1" ht="3" customHeight="1">
      <c r="A55" s="66"/>
      <c r="B55" s="69"/>
      <c r="H55" s="86"/>
      <c r="I55" s="85"/>
      <c r="O55" s="68"/>
      <c r="P55" s="68"/>
      <c r="Q55" s="90"/>
      <c r="R55" s="86"/>
      <c r="S55" s="84"/>
      <c r="T55" s="84"/>
      <c r="U55" s="84"/>
      <c r="V55" s="84"/>
      <c r="W55" s="84"/>
      <c r="X55" s="84"/>
      <c r="Y55" s="84"/>
      <c r="Z55" s="84"/>
      <c r="AA55" s="84"/>
      <c r="AB55" s="68"/>
      <c r="AC55" s="66"/>
      <c r="AD55" s="66"/>
    </row>
    <row r="56" spans="1:30" s="62" customFormat="1" ht="3" customHeight="1">
      <c r="A56" s="66"/>
      <c r="B56" s="69"/>
      <c r="C56" s="88" t="e">
        <f>IF(C51="","-",'計算シート'!EH56)</f>
        <v>#N/A</v>
      </c>
      <c r="D56" s="86"/>
      <c r="E56" s="86"/>
      <c r="F56" s="85" t="s">
        <v>92</v>
      </c>
      <c r="G56" s="85" t="s">
        <v>120</v>
      </c>
      <c r="H56" s="86"/>
      <c r="I56" s="85"/>
      <c r="J56" s="85" t="s">
        <v>121</v>
      </c>
      <c r="K56" s="89" t="e">
        <f>IF(C51="","-",'計算シート'!EI56)</f>
        <v>#N/A</v>
      </c>
      <c r="L56" s="86"/>
      <c r="M56" s="86"/>
      <c r="N56" s="84" t="s">
        <v>122</v>
      </c>
      <c r="O56" s="68"/>
      <c r="P56" s="68"/>
      <c r="Q56" s="90"/>
      <c r="R56" s="86"/>
      <c r="S56" s="84"/>
      <c r="T56" s="84"/>
      <c r="U56" s="84"/>
      <c r="V56" s="84"/>
      <c r="W56" s="84"/>
      <c r="X56" s="84"/>
      <c r="Y56" s="84"/>
      <c r="Z56" s="84"/>
      <c r="AA56" s="84"/>
      <c r="AB56" s="68"/>
      <c r="AC56" s="66"/>
      <c r="AD56" s="66"/>
    </row>
    <row r="57" spans="1:30" s="62" customFormat="1" ht="3" customHeight="1">
      <c r="A57" s="66"/>
      <c r="B57" s="69"/>
      <c r="C57" s="86"/>
      <c r="D57" s="86"/>
      <c r="E57" s="86"/>
      <c r="F57" s="85"/>
      <c r="G57" s="85"/>
      <c r="H57" s="84"/>
      <c r="I57" s="84"/>
      <c r="J57" s="85"/>
      <c r="K57" s="86"/>
      <c r="L57" s="86"/>
      <c r="M57" s="86"/>
      <c r="N57" s="84"/>
      <c r="O57" s="68"/>
      <c r="P57" s="68"/>
      <c r="Q57" s="90">
        <v>19</v>
      </c>
      <c r="R57" s="86">
        <f>'入力シート'!E41</f>
      </c>
      <c r="S57" s="84">
        <f>IF($R57="","",'入力シート'!F41)</f>
      </c>
      <c r="T57" s="84">
        <f>IF($R57="","",'入力シート'!G41)</f>
      </c>
      <c r="U57" s="84">
        <f>IF($R57="","",'入力シート'!H41)</f>
      </c>
      <c r="V57" s="84">
        <f>IF($R57="","",'入力シート'!I41)</f>
      </c>
      <c r="W57" s="84">
        <f>IF($R57="","",'入力シート'!K41)</f>
      </c>
      <c r="X57" s="84">
        <f>IF($R57="","",'入力シート'!L41)</f>
      </c>
      <c r="Y57" s="84">
        <f>IF($R57="","",'入力シート'!M41)</f>
      </c>
      <c r="Z57" s="84">
        <f>IF($R57="","",'入力シート'!N41)</f>
      </c>
      <c r="AA57" s="84">
        <f>IF($R57="","",'入力シート'!O41)</f>
      </c>
      <c r="AB57" s="68"/>
      <c r="AC57" s="66"/>
      <c r="AD57" s="66"/>
    </row>
    <row r="58" spans="1:30" s="62" customFormat="1" ht="3" customHeight="1">
      <c r="A58" s="66"/>
      <c r="B58" s="69"/>
      <c r="C58" s="86"/>
      <c r="D58" s="86"/>
      <c r="E58" s="86"/>
      <c r="F58" s="85"/>
      <c r="G58" s="85"/>
      <c r="H58" s="86">
        <f>IF(C51="","-",'計算シート'!$EE$62)</f>
        <v>0</v>
      </c>
      <c r="I58" s="85" t="s">
        <v>116</v>
      </c>
      <c r="J58" s="85"/>
      <c r="K58" s="86"/>
      <c r="L58" s="86"/>
      <c r="M58" s="86"/>
      <c r="N58" s="84"/>
      <c r="O58" s="68"/>
      <c r="P58" s="68"/>
      <c r="Q58" s="90"/>
      <c r="R58" s="86"/>
      <c r="S58" s="84"/>
      <c r="T58" s="84"/>
      <c r="U58" s="84"/>
      <c r="V58" s="84"/>
      <c r="W58" s="84"/>
      <c r="X58" s="84"/>
      <c r="Y58" s="84"/>
      <c r="Z58" s="84"/>
      <c r="AA58" s="84"/>
      <c r="AB58" s="68"/>
      <c r="AC58" s="66"/>
      <c r="AD58" s="66"/>
    </row>
    <row r="59" spans="1:30" s="62" customFormat="1" ht="3" customHeight="1">
      <c r="A59" s="66"/>
      <c r="B59" s="69"/>
      <c r="H59" s="86"/>
      <c r="I59" s="85"/>
      <c r="O59" s="68"/>
      <c r="P59" s="68"/>
      <c r="Q59" s="90"/>
      <c r="R59" s="86"/>
      <c r="S59" s="84"/>
      <c r="T59" s="84"/>
      <c r="U59" s="84"/>
      <c r="V59" s="84"/>
      <c r="W59" s="84"/>
      <c r="X59" s="84"/>
      <c r="Y59" s="84"/>
      <c r="Z59" s="84"/>
      <c r="AA59" s="84"/>
      <c r="AB59" s="68"/>
      <c r="AC59" s="66"/>
      <c r="AD59" s="66"/>
    </row>
    <row r="60" spans="1:30" s="62" customFormat="1" ht="3" customHeight="1">
      <c r="A60" s="66"/>
      <c r="B60" s="69"/>
      <c r="H60" s="86"/>
      <c r="I60" s="85"/>
      <c r="O60" s="68"/>
      <c r="P60" s="68"/>
      <c r="Q60" s="90">
        <v>20</v>
      </c>
      <c r="R60" s="86">
        <f>'入力シート'!E43</f>
      </c>
      <c r="S60" s="84">
        <f>IF($R60="","",'入力シート'!F43)</f>
      </c>
      <c r="T60" s="84">
        <f>IF($R60="","",'入力シート'!G43)</f>
      </c>
      <c r="U60" s="84">
        <f>IF($R60="","",'入力シート'!H43)</f>
      </c>
      <c r="V60" s="84">
        <f>IF($R60="","",'入力シート'!I43)</f>
      </c>
      <c r="W60" s="84">
        <f>IF($R60="","",'入力シート'!K43)</f>
      </c>
      <c r="X60" s="84">
        <f>IF($R60="","",'入力シート'!L43)</f>
      </c>
      <c r="Y60" s="84">
        <f>IF($R60="","",'入力シート'!M43)</f>
      </c>
      <c r="Z60" s="84">
        <f>IF($R60="","",'入力シート'!N43)</f>
      </c>
      <c r="AA60" s="84">
        <f>IF($R60="","",'入力シート'!O43)</f>
      </c>
      <c r="AB60" s="68"/>
      <c r="AC60" s="66"/>
      <c r="AD60" s="66"/>
    </row>
    <row r="61" spans="1:30" s="62" customFormat="1" ht="3" customHeight="1">
      <c r="A61" s="66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8"/>
      <c r="P61" s="68"/>
      <c r="Q61" s="90"/>
      <c r="R61" s="86"/>
      <c r="S61" s="84"/>
      <c r="T61" s="84"/>
      <c r="U61" s="84"/>
      <c r="V61" s="84"/>
      <c r="W61" s="84"/>
      <c r="X61" s="84"/>
      <c r="Y61" s="84"/>
      <c r="Z61" s="84"/>
      <c r="AA61" s="84"/>
      <c r="AB61" s="68"/>
      <c r="AC61" s="66"/>
      <c r="AD61" s="66"/>
    </row>
    <row r="62" spans="1:30" s="62" customFormat="1" ht="3" customHeight="1">
      <c r="A62" s="66"/>
      <c r="B62" s="69"/>
      <c r="C62" s="70"/>
      <c r="D62" s="70"/>
      <c r="E62" s="69"/>
      <c r="F62" s="70"/>
      <c r="G62" s="69"/>
      <c r="H62" s="70"/>
      <c r="I62" s="70"/>
      <c r="J62" s="69"/>
      <c r="K62" s="70"/>
      <c r="L62" s="69"/>
      <c r="M62" s="70"/>
      <c r="N62" s="69"/>
      <c r="O62" s="68"/>
      <c r="P62" s="68"/>
      <c r="Q62" s="90"/>
      <c r="R62" s="86"/>
      <c r="S62" s="84"/>
      <c r="T62" s="84"/>
      <c r="U62" s="84"/>
      <c r="V62" s="84"/>
      <c r="W62" s="84"/>
      <c r="X62" s="84"/>
      <c r="Y62" s="84"/>
      <c r="Z62" s="84"/>
      <c r="AA62" s="84"/>
      <c r="AB62" s="68"/>
      <c r="AC62" s="66"/>
      <c r="AD62" s="66"/>
    </row>
    <row r="63" spans="1:30" s="62" customFormat="1" ht="3" customHeight="1">
      <c r="A63" s="66"/>
      <c r="B63" s="69"/>
      <c r="C63" s="85" t="str">
        <f>IF('単価表シート'!K$4="","","Ｆ")</f>
        <v>Ｆ</v>
      </c>
      <c r="D63" s="87" t="str">
        <f>IF('単価表シート'!$K$4="","",IF('単価表シート'!$K$4=2,'元号設定シート'!$E$6,IF('単価表シート'!$K$4=3,'元号設定シート'!$E$8,IF('単価表シート'!$K$4=4,'元号設定シート'!$E$10,IF('単価表シート'!$K$4=5,'元号設定シート'!$E$12,"ｴﾗｰ")))))</f>
        <v>平成</v>
      </c>
      <c r="E63" s="86">
        <f>IF(C63="","-",'単価表シート'!$K$5)</f>
        <v>9</v>
      </c>
      <c r="F63" s="85" t="s">
        <v>117</v>
      </c>
      <c r="G63" s="86">
        <f>IF(C63="","-",'単価表シート'!$K$6)</f>
        <v>1</v>
      </c>
      <c r="H63" s="85" t="s">
        <v>118</v>
      </c>
      <c r="I63" s="87">
        <f>IF('単価表シート'!$K$8=1000,"",IF('単価表シート'!$K$7="","",IF('単価表シート'!$K$7=2,'元号設定シート'!$E$6,IF('単価表シート'!$K$7=3,'元号設定シート'!$E$8,IF('単価表シート'!$K$7=4,'元号設定シート'!$E$10,IF('単価表シート'!$K$7=5,'元号設定シート'!$E$12,"ｴﾗｰ"))))))</f>
      </c>
      <c r="J63" s="86">
        <f>IF(C63="","-",IF('単価表シート'!$K$8=1000,"",'単価表シート'!$K$8))</f>
      </c>
      <c r="K63" s="85" t="s">
        <v>1</v>
      </c>
      <c r="L63" s="86">
        <f>IF(C63="","-",IF('単価表シート'!$K$8=1000,"",'単価表シート'!$K$9))</f>
      </c>
      <c r="M63" s="85" t="s">
        <v>126</v>
      </c>
      <c r="O63" s="68"/>
      <c r="P63" s="101" t="s">
        <v>83</v>
      </c>
      <c r="Q63" s="102"/>
      <c r="R63" s="102"/>
      <c r="S63" s="90"/>
      <c r="T63" s="90"/>
      <c r="U63" s="90"/>
      <c r="V63" s="90"/>
      <c r="W63" s="90"/>
      <c r="X63" s="90"/>
      <c r="Y63" s="90"/>
      <c r="Z63" s="90"/>
      <c r="AA63" s="90"/>
      <c r="AB63" s="68"/>
      <c r="AC63" s="66"/>
      <c r="AD63" s="66"/>
    </row>
    <row r="64" spans="1:30" s="62" customFormat="1" ht="3" customHeight="1">
      <c r="A64" s="66"/>
      <c r="B64" s="69"/>
      <c r="C64" s="85"/>
      <c r="D64" s="85"/>
      <c r="E64" s="86"/>
      <c r="F64" s="85"/>
      <c r="G64" s="86"/>
      <c r="H64" s="85"/>
      <c r="I64" s="85"/>
      <c r="J64" s="86"/>
      <c r="K64" s="85"/>
      <c r="L64" s="86"/>
      <c r="M64" s="85"/>
      <c r="O64" s="68"/>
      <c r="P64" s="102"/>
      <c r="Q64" s="102"/>
      <c r="R64" s="102"/>
      <c r="S64" s="90"/>
      <c r="T64" s="90"/>
      <c r="U64" s="90"/>
      <c r="V64" s="90"/>
      <c r="W64" s="90"/>
      <c r="X64" s="90"/>
      <c r="Y64" s="90"/>
      <c r="Z64" s="90"/>
      <c r="AA64" s="90"/>
      <c r="AB64" s="68"/>
      <c r="AC64" s="66"/>
      <c r="AD64" s="66"/>
    </row>
    <row r="65" spans="1:30" s="62" customFormat="1" ht="3" customHeight="1">
      <c r="A65" s="66"/>
      <c r="B65" s="69"/>
      <c r="C65" s="85"/>
      <c r="D65" s="85"/>
      <c r="E65" s="86"/>
      <c r="F65" s="85"/>
      <c r="G65" s="86"/>
      <c r="H65" s="85"/>
      <c r="I65" s="85"/>
      <c r="J65" s="86"/>
      <c r="K65" s="85"/>
      <c r="L65" s="86"/>
      <c r="M65" s="85"/>
      <c r="O65" s="68"/>
      <c r="P65" s="102"/>
      <c r="Q65" s="102"/>
      <c r="R65" s="102"/>
      <c r="S65" s="90"/>
      <c r="T65" s="90"/>
      <c r="U65" s="90"/>
      <c r="V65" s="90"/>
      <c r="W65" s="90"/>
      <c r="X65" s="90"/>
      <c r="Y65" s="90"/>
      <c r="Z65" s="90"/>
      <c r="AA65" s="90"/>
      <c r="AB65" s="68"/>
      <c r="AC65" s="66"/>
      <c r="AD65" s="66"/>
    </row>
    <row r="66" spans="1:30" s="62" customFormat="1" ht="3" customHeight="1">
      <c r="A66" s="66"/>
      <c r="B66" s="69"/>
      <c r="H66" s="86">
        <f>IF(C63="","-",'計算シート'!EE57)</f>
        <v>0</v>
      </c>
      <c r="I66" s="85" t="s">
        <v>116</v>
      </c>
      <c r="O66" s="68"/>
      <c r="P66" s="68"/>
      <c r="Q66" s="90">
        <v>1</v>
      </c>
      <c r="R66" s="86">
        <f>'入力シート'!U5</f>
      </c>
      <c r="S66" s="84">
        <f>IF($R66="","",'入力シート'!V5)</f>
      </c>
      <c r="T66" s="84">
        <f>IF($R66="","",'入力シート'!W5)</f>
      </c>
      <c r="U66" s="84">
        <f>IF($R66="","",'入力シート'!X5)</f>
      </c>
      <c r="V66" s="84">
        <f>IF($R66="","",'入力シート'!Y5)</f>
      </c>
      <c r="W66" s="84">
        <f>IF($R66="","",'入力シート'!AA5)</f>
      </c>
      <c r="X66" s="84">
        <f>IF($R66="","",'入力シート'!AB5)</f>
      </c>
      <c r="Y66" s="84">
        <f>IF($R66="","",'入力シート'!AC5)</f>
      </c>
      <c r="Z66" s="84">
        <f>IF($R66="","",'入力シート'!AD5)</f>
      </c>
      <c r="AA66" s="84">
        <f>IF($R66="","",'入力シート'!AE5)</f>
      </c>
      <c r="AB66" s="68"/>
      <c r="AC66" s="66"/>
      <c r="AD66" s="66"/>
    </row>
    <row r="67" spans="1:30" s="62" customFormat="1" ht="3" customHeight="1">
      <c r="A67" s="66"/>
      <c r="B67" s="69"/>
      <c r="H67" s="86"/>
      <c r="I67" s="85"/>
      <c r="O67" s="68"/>
      <c r="P67" s="68"/>
      <c r="Q67" s="90"/>
      <c r="R67" s="86"/>
      <c r="S67" s="84"/>
      <c r="T67" s="84"/>
      <c r="U67" s="84"/>
      <c r="V67" s="84"/>
      <c r="W67" s="84"/>
      <c r="X67" s="84"/>
      <c r="Y67" s="84"/>
      <c r="Z67" s="84"/>
      <c r="AA67" s="84"/>
      <c r="AB67" s="68"/>
      <c r="AC67" s="66"/>
      <c r="AD67" s="66"/>
    </row>
    <row r="68" spans="1:30" s="62" customFormat="1" ht="3" customHeight="1">
      <c r="A68" s="66"/>
      <c r="B68" s="69"/>
      <c r="C68" s="88" t="e">
        <f>IF(C63="","-",'計算シート'!EH57)</f>
        <v>#N/A</v>
      </c>
      <c r="D68" s="86"/>
      <c r="E68" s="86"/>
      <c r="F68" s="85" t="s">
        <v>92</v>
      </c>
      <c r="G68" s="85" t="s">
        <v>120</v>
      </c>
      <c r="H68" s="86"/>
      <c r="I68" s="85"/>
      <c r="J68" s="85" t="s">
        <v>121</v>
      </c>
      <c r="K68" s="89" t="e">
        <f>IF(C63="","-",'計算シート'!EI57)</f>
        <v>#N/A</v>
      </c>
      <c r="L68" s="86"/>
      <c r="M68" s="86"/>
      <c r="N68" s="84" t="s">
        <v>122</v>
      </c>
      <c r="O68" s="68"/>
      <c r="P68" s="68"/>
      <c r="Q68" s="90"/>
      <c r="R68" s="86"/>
      <c r="S68" s="84"/>
      <c r="T68" s="84"/>
      <c r="U68" s="84"/>
      <c r="V68" s="84"/>
      <c r="W68" s="84"/>
      <c r="X68" s="84"/>
      <c r="Y68" s="84"/>
      <c r="Z68" s="84"/>
      <c r="AA68" s="84"/>
      <c r="AB68" s="68"/>
      <c r="AC68" s="66"/>
      <c r="AD68" s="66"/>
    </row>
    <row r="69" spans="1:30" s="62" customFormat="1" ht="3" customHeight="1">
      <c r="A69" s="66"/>
      <c r="B69" s="69"/>
      <c r="C69" s="86"/>
      <c r="D69" s="86"/>
      <c r="E69" s="86"/>
      <c r="F69" s="85"/>
      <c r="G69" s="85"/>
      <c r="H69" s="84"/>
      <c r="I69" s="84"/>
      <c r="J69" s="85"/>
      <c r="K69" s="86"/>
      <c r="L69" s="86"/>
      <c r="M69" s="86"/>
      <c r="N69" s="84"/>
      <c r="O69" s="68"/>
      <c r="P69" s="68"/>
      <c r="Q69" s="90">
        <v>2</v>
      </c>
      <c r="R69" s="86">
        <f>'入力シート'!U7</f>
      </c>
      <c r="S69" s="84">
        <f>IF($R69="","",'入力シート'!V7)</f>
      </c>
      <c r="T69" s="84">
        <f>IF($R69="","",'入力シート'!W7)</f>
      </c>
      <c r="U69" s="84">
        <f>IF($R69="","",'入力シート'!X7)</f>
      </c>
      <c r="V69" s="84">
        <f>IF($R69="","",'入力シート'!Y7)</f>
      </c>
      <c r="W69" s="84">
        <f>IF($R69="","",'入力シート'!AA7)</f>
      </c>
      <c r="X69" s="84">
        <f>IF($R69="","",'入力シート'!AB7)</f>
      </c>
      <c r="Y69" s="84">
        <f>IF($R69="","",'入力シート'!AC7)</f>
      </c>
      <c r="Z69" s="84">
        <f>IF($R69="","",'入力シート'!AD7)</f>
      </c>
      <c r="AA69" s="84">
        <f>IF($R69="","",'入力シート'!AE7)</f>
      </c>
      <c r="AB69" s="68"/>
      <c r="AC69" s="66"/>
      <c r="AD69" s="66"/>
    </row>
    <row r="70" spans="1:30" s="62" customFormat="1" ht="3" customHeight="1">
      <c r="A70" s="66"/>
      <c r="B70" s="69"/>
      <c r="C70" s="86"/>
      <c r="D70" s="86"/>
      <c r="E70" s="86"/>
      <c r="F70" s="85"/>
      <c r="G70" s="85"/>
      <c r="H70" s="86">
        <f>IF(C63="","-",'計算シート'!$EE$62)</f>
        <v>0</v>
      </c>
      <c r="I70" s="85" t="s">
        <v>116</v>
      </c>
      <c r="J70" s="85"/>
      <c r="K70" s="86"/>
      <c r="L70" s="86"/>
      <c r="M70" s="86"/>
      <c r="N70" s="84"/>
      <c r="O70" s="68"/>
      <c r="P70" s="68"/>
      <c r="Q70" s="90"/>
      <c r="R70" s="86"/>
      <c r="S70" s="84"/>
      <c r="T70" s="84"/>
      <c r="U70" s="84"/>
      <c r="V70" s="84"/>
      <c r="W70" s="84"/>
      <c r="X70" s="84"/>
      <c r="Y70" s="84"/>
      <c r="Z70" s="84"/>
      <c r="AA70" s="84"/>
      <c r="AB70" s="68"/>
      <c r="AC70" s="66"/>
      <c r="AD70" s="66"/>
    </row>
    <row r="71" spans="1:30" s="62" customFormat="1" ht="3" customHeight="1">
      <c r="A71" s="66"/>
      <c r="B71" s="69"/>
      <c r="H71" s="86"/>
      <c r="I71" s="85"/>
      <c r="O71" s="68"/>
      <c r="P71" s="68"/>
      <c r="Q71" s="90"/>
      <c r="R71" s="86"/>
      <c r="S71" s="84"/>
      <c r="T71" s="84"/>
      <c r="U71" s="84"/>
      <c r="V71" s="84"/>
      <c r="W71" s="84"/>
      <c r="X71" s="84"/>
      <c r="Y71" s="84"/>
      <c r="Z71" s="84"/>
      <c r="AA71" s="84"/>
      <c r="AB71" s="68"/>
      <c r="AC71" s="66"/>
      <c r="AD71" s="66"/>
    </row>
    <row r="72" spans="1:30" s="62" customFormat="1" ht="3" customHeight="1">
      <c r="A72" s="66"/>
      <c r="B72" s="69"/>
      <c r="H72" s="86"/>
      <c r="I72" s="85"/>
      <c r="O72" s="68"/>
      <c r="P72" s="68"/>
      <c r="Q72" s="90">
        <v>3</v>
      </c>
      <c r="R72" s="86">
        <f>'入力シート'!U9</f>
      </c>
      <c r="S72" s="84">
        <f>IF($R72="","",'入力シート'!V9)</f>
      </c>
      <c r="T72" s="84">
        <f>IF($R72="","",'入力シート'!W9)</f>
      </c>
      <c r="U72" s="84">
        <f>IF($R72="","",'入力シート'!X9)</f>
      </c>
      <c r="V72" s="84">
        <f>IF($R72="","",'入力シート'!Y9)</f>
      </c>
      <c r="W72" s="84">
        <f>IF($R72="","",'入力シート'!AA9)</f>
      </c>
      <c r="X72" s="84">
        <f>IF($R72="","",'入力シート'!AB9)</f>
      </c>
      <c r="Y72" s="84">
        <f>IF($R72="","",'入力シート'!AC9)</f>
      </c>
      <c r="Z72" s="84">
        <f>IF($R72="","",'入力シート'!AD9)</f>
      </c>
      <c r="AA72" s="84">
        <f>IF($R72="","",'入力シート'!AE9)</f>
      </c>
      <c r="AB72" s="68"/>
      <c r="AC72" s="66"/>
      <c r="AD72" s="66"/>
    </row>
    <row r="73" spans="1:30" s="62" customFormat="1" ht="3" customHeight="1">
      <c r="A73" s="66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8"/>
      <c r="P73" s="68"/>
      <c r="Q73" s="90"/>
      <c r="R73" s="86"/>
      <c r="S73" s="84"/>
      <c r="T73" s="84"/>
      <c r="U73" s="84"/>
      <c r="V73" s="84"/>
      <c r="W73" s="84"/>
      <c r="X73" s="84"/>
      <c r="Y73" s="84"/>
      <c r="Z73" s="84"/>
      <c r="AA73" s="84"/>
      <c r="AB73" s="68"/>
      <c r="AC73" s="66"/>
      <c r="AD73" s="66"/>
    </row>
    <row r="74" spans="1:30" s="62" customFormat="1" ht="3" customHeight="1">
      <c r="A74" s="66"/>
      <c r="B74" s="69"/>
      <c r="C74" s="70"/>
      <c r="D74" s="70"/>
      <c r="E74" s="69"/>
      <c r="F74" s="70"/>
      <c r="G74" s="69"/>
      <c r="H74" s="70"/>
      <c r="I74" s="70"/>
      <c r="J74" s="69"/>
      <c r="K74" s="70"/>
      <c r="L74" s="69"/>
      <c r="M74" s="70"/>
      <c r="N74" s="69"/>
      <c r="O74" s="68"/>
      <c r="P74" s="68"/>
      <c r="Q74" s="90"/>
      <c r="R74" s="86"/>
      <c r="S74" s="84"/>
      <c r="T74" s="84"/>
      <c r="U74" s="84"/>
      <c r="V74" s="84"/>
      <c r="W74" s="84"/>
      <c r="X74" s="84"/>
      <c r="Y74" s="84"/>
      <c r="Z74" s="84"/>
      <c r="AA74" s="84"/>
      <c r="AB74" s="68"/>
      <c r="AC74" s="66"/>
      <c r="AD74" s="66"/>
    </row>
    <row r="75" spans="1:30" s="62" customFormat="1" ht="3" customHeight="1">
      <c r="A75" s="66"/>
      <c r="B75" s="69"/>
      <c r="C75" s="85">
        <f>IF('単価表シート'!L$4="","","Ｇ")</f>
      </c>
      <c r="D75" s="87">
        <f>IF('単価表シート'!$L$4="","",IF('単価表シート'!$L$4=2,'元号設定シート'!$E$6,IF('単価表シート'!$L$4=3,'元号設定シート'!$E$8,IF('単価表シート'!$L$4=4,'元号設定シート'!$E$10,IF('単価表シート'!$L$4=5,'元号設定シート'!$E$12,"ｴﾗｰ")))))</f>
      </c>
      <c r="E75" s="86" t="str">
        <f>IF(C75="","-",'単価表シート'!$L$5)</f>
        <v>-</v>
      </c>
      <c r="F75" s="85" t="s">
        <v>117</v>
      </c>
      <c r="G75" s="86" t="str">
        <f>IF(C75="","-",'単価表シート'!$L$6)</f>
        <v>-</v>
      </c>
      <c r="H75" s="85" t="s">
        <v>118</v>
      </c>
      <c r="I75" s="87">
        <f>IF('単価表シート'!$L$8=1000,"",IF('単価表シート'!$L$7="","",IF('単価表シート'!$L$7=2,'元号設定シート'!$E$6,IF('単価表シート'!$L$7=3,'元号設定シート'!$E$8,IF('単価表シート'!$L$7=4,'元号設定シート'!$E$10,IF('単価表シート'!$L$7=5,'元号設定シート'!$E$12,"ｴﾗｰ"))))))</f>
      </c>
      <c r="J75" s="86" t="str">
        <f>IF(C75="","-",IF('単価表シート'!$L$8=1000,"",'単価表シート'!$L$8))</f>
        <v>-</v>
      </c>
      <c r="K75" s="85" t="s">
        <v>1</v>
      </c>
      <c r="L75" s="86" t="str">
        <f>IF(C75="","-",IF('単価表シート'!$L$8=1000,"",'単価表シート'!$L$9))</f>
        <v>-</v>
      </c>
      <c r="M75" s="85" t="s">
        <v>126</v>
      </c>
      <c r="O75" s="68"/>
      <c r="P75" s="68"/>
      <c r="Q75" s="90">
        <v>4</v>
      </c>
      <c r="R75" s="86">
        <f>'入力シート'!U11</f>
      </c>
      <c r="S75" s="84">
        <f>IF($R75="","",'入力シート'!V11)</f>
      </c>
      <c r="T75" s="84">
        <f>IF($R75="","",'入力シート'!W11)</f>
      </c>
      <c r="U75" s="84">
        <f>IF($R75="","",'入力シート'!X11)</f>
      </c>
      <c r="V75" s="84">
        <f>IF($R75="","",'入力シート'!Y11)</f>
      </c>
      <c r="W75" s="84">
        <f>IF($R75="","",'入力シート'!AA11)</f>
      </c>
      <c r="X75" s="84">
        <f>IF($R75="","",'入力シート'!AB11)</f>
      </c>
      <c r="Y75" s="84">
        <f>IF($R75="","",'入力シート'!AC11)</f>
      </c>
      <c r="Z75" s="84">
        <f>IF($R75="","",'入力シート'!AD11)</f>
      </c>
      <c r="AA75" s="84">
        <f>IF($R75="","",'入力シート'!AE11)</f>
      </c>
      <c r="AB75" s="68"/>
      <c r="AC75" s="66"/>
      <c r="AD75" s="66"/>
    </row>
    <row r="76" spans="1:30" s="62" customFormat="1" ht="3" customHeight="1">
      <c r="A76" s="66"/>
      <c r="B76" s="69"/>
      <c r="C76" s="85"/>
      <c r="D76" s="85"/>
      <c r="E76" s="86"/>
      <c r="F76" s="85"/>
      <c r="G76" s="86"/>
      <c r="H76" s="85"/>
      <c r="I76" s="85"/>
      <c r="J76" s="86"/>
      <c r="K76" s="85"/>
      <c r="L76" s="86"/>
      <c r="M76" s="85"/>
      <c r="O76" s="68"/>
      <c r="P76" s="68"/>
      <c r="Q76" s="90"/>
      <c r="R76" s="86"/>
      <c r="S76" s="84"/>
      <c r="T76" s="84"/>
      <c r="U76" s="84"/>
      <c r="V76" s="84"/>
      <c r="W76" s="84"/>
      <c r="X76" s="84"/>
      <c r="Y76" s="84"/>
      <c r="Z76" s="84"/>
      <c r="AA76" s="84"/>
      <c r="AB76" s="68"/>
      <c r="AC76" s="66"/>
      <c r="AD76" s="66"/>
    </row>
    <row r="77" spans="1:30" s="62" customFormat="1" ht="3" customHeight="1">
      <c r="A77" s="66"/>
      <c r="B77" s="69"/>
      <c r="C77" s="85"/>
      <c r="D77" s="85"/>
      <c r="E77" s="86"/>
      <c r="F77" s="85"/>
      <c r="G77" s="86"/>
      <c r="H77" s="85"/>
      <c r="I77" s="85"/>
      <c r="J77" s="86"/>
      <c r="K77" s="85"/>
      <c r="L77" s="86"/>
      <c r="M77" s="85"/>
      <c r="O77" s="68"/>
      <c r="P77" s="68"/>
      <c r="Q77" s="90"/>
      <c r="R77" s="86"/>
      <c r="S77" s="84"/>
      <c r="T77" s="84"/>
      <c r="U77" s="84"/>
      <c r="V77" s="84"/>
      <c r="W77" s="84"/>
      <c r="X77" s="84"/>
      <c r="Y77" s="84"/>
      <c r="Z77" s="84"/>
      <c r="AA77" s="84"/>
      <c r="AB77" s="68"/>
      <c r="AC77" s="66"/>
      <c r="AD77" s="66"/>
    </row>
    <row r="78" spans="1:30" s="62" customFormat="1" ht="3" customHeight="1">
      <c r="A78" s="66"/>
      <c r="B78" s="69"/>
      <c r="H78" s="86" t="str">
        <f>IF(C75="","-",'計算シート'!EE58)</f>
        <v>-</v>
      </c>
      <c r="I78" s="85" t="s">
        <v>116</v>
      </c>
      <c r="O78" s="68"/>
      <c r="P78" s="68"/>
      <c r="Q78" s="90">
        <v>5</v>
      </c>
      <c r="R78" s="86">
        <f>'入力シート'!U13</f>
      </c>
      <c r="S78" s="84">
        <f>IF($R78="","",'入力シート'!V13)</f>
      </c>
      <c r="T78" s="84">
        <f>IF($R78="","",'入力シート'!W13)</f>
      </c>
      <c r="U78" s="84">
        <f>IF($R78="","",'入力シート'!X13)</f>
      </c>
      <c r="V78" s="84">
        <f>IF($R78="","",'入力シート'!Y13)</f>
      </c>
      <c r="W78" s="84">
        <f>IF($R78="","",'入力シート'!AA13)</f>
      </c>
      <c r="X78" s="84">
        <f>IF($R78="","",'入力シート'!AB13)</f>
      </c>
      <c r="Y78" s="84">
        <f>IF($R78="","",'入力シート'!AC13)</f>
      </c>
      <c r="Z78" s="84">
        <f>IF($R78="","",'入力シート'!AD13)</f>
      </c>
      <c r="AA78" s="84">
        <f>IF($R78="","",'入力シート'!AE13)</f>
      </c>
      <c r="AB78" s="68"/>
      <c r="AC78" s="66"/>
      <c r="AD78" s="66"/>
    </row>
    <row r="79" spans="1:30" s="62" customFormat="1" ht="3" customHeight="1">
      <c r="A79" s="66"/>
      <c r="B79" s="69"/>
      <c r="H79" s="86"/>
      <c r="I79" s="85"/>
      <c r="O79" s="68"/>
      <c r="P79" s="68"/>
      <c r="Q79" s="90"/>
      <c r="R79" s="86"/>
      <c r="S79" s="84"/>
      <c r="T79" s="84"/>
      <c r="U79" s="84"/>
      <c r="V79" s="84"/>
      <c r="W79" s="84"/>
      <c r="X79" s="84"/>
      <c r="Y79" s="84"/>
      <c r="Z79" s="84"/>
      <c r="AA79" s="84"/>
      <c r="AB79" s="68"/>
      <c r="AC79" s="66"/>
      <c r="AD79" s="66"/>
    </row>
    <row r="80" spans="1:30" s="62" customFormat="1" ht="3" customHeight="1">
      <c r="A80" s="66"/>
      <c r="B80" s="69"/>
      <c r="C80" s="88" t="str">
        <f>IF(C75="","-",'計算シート'!EH58)</f>
        <v>-</v>
      </c>
      <c r="D80" s="86"/>
      <c r="E80" s="86"/>
      <c r="F80" s="85" t="s">
        <v>92</v>
      </c>
      <c r="G80" s="85" t="s">
        <v>120</v>
      </c>
      <c r="H80" s="86"/>
      <c r="I80" s="85"/>
      <c r="J80" s="85" t="s">
        <v>121</v>
      </c>
      <c r="K80" s="89" t="str">
        <f>IF(C75="","-",'計算シート'!EI58)</f>
        <v>-</v>
      </c>
      <c r="L80" s="86"/>
      <c r="M80" s="86"/>
      <c r="N80" s="84" t="s">
        <v>122</v>
      </c>
      <c r="O80" s="68"/>
      <c r="P80" s="68"/>
      <c r="Q80" s="90"/>
      <c r="R80" s="86"/>
      <c r="S80" s="84"/>
      <c r="T80" s="84"/>
      <c r="U80" s="84"/>
      <c r="V80" s="84"/>
      <c r="W80" s="84"/>
      <c r="X80" s="84"/>
      <c r="Y80" s="84"/>
      <c r="Z80" s="84"/>
      <c r="AA80" s="84"/>
      <c r="AB80" s="68"/>
      <c r="AC80" s="66"/>
      <c r="AD80" s="66"/>
    </row>
    <row r="81" spans="1:30" s="62" customFormat="1" ht="3" customHeight="1">
      <c r="A81" s="66"/>
      <c r="B81" s="69"/>
      <c r="C81" s="86"/>
      <c r="D81" s="86"/>
      <c r="E81" s="86"/>
      <c r="F81" s="85"/>
      <c r="G81" s="85"/>
      <c r="H81" s="84"/>
      <c r="I81" s="84"/>
      <c r="J81" s="85"/>
      <c r="K81" s="86"/>
      <c r="L81" s="86"/>
      <c r="M81" s="86"/>
      <c r="N81" s="84"/>
      <c r="O81" s="68"/>
      <c r="P81" s="68"/>
      <c r="Q81" s="90">
        <v>6</v>
      </c>
      <c r="R81" s="86">
        <f>'入力シート'!U15</f>
      </c>
      <c r="S81" s="84">
        <f>IF($R81="","",'入力シート'!V15)</f>
      </c>
      <c r="T81" s="84">
        <f>IF($R81="","",'入力シート'!W15)</f>
      </c>
      <c r="U81" s="84">
        <f>IF($R81="","",'入力シート'!X15)</f>
      </c>
      <c r="V81" s="84">
        <f>IF($R81="","",'入力シート'!Y15)</f>
      </c>
      <c r="W81" s="84">
        <f>IF($R81="","",'入力シート'!AA15)</f>
      </c>
      <c r="X81" s="84">
        <f>IF($R81="","",'入力シート'!AB15)</f>
      </c>
      <c r="Y81" s="84">
        <f>IF($R81="","",'入力シート'!AC15)</f>
      </c>
      <c r="Z81" s="84">
        <f>IF($R81="","",'入力シート'!AD15)</f>
      </c>
      <c r="AA81" s="84">
        <f>IF($R81="","",'入力シート'!AE15)</f>
      </c>
      <c r="AB81" s="68"/>
      <c r="AC81" s="66"/>
      <c r="AD81" s="66"/>
    </row>
    <row r="82" spans="1:30" s="62" customFormat="1" ht="3" customHeight="1">
      <c r="A82" s="66"/>
      <c r="B82" s="69"/>
      <c r="C82" s="86"/>
      <c r="D82" s="86"/>
      <c r="E82" s="86"/>
      <c r="F82" s="85"/>
      <c r="G82" s="85"/>
      <c r="H82" s="86" t="str">
        <f>IF(C75="","-",'計算シート'!$EE$62)</f>
        <v>-</v>
      </c>
      <c r="I82" s="85" t="s">
        <v>116</v>
      </c>
      <c r="J82" s="85"/>
      <c r="K82" s="86"/>
      <c r="L82" s="86"/>
      <c r="M82" s="86"/>
      <c r="N82" s="84"/>
      <c r="O82" s="68"/>
      <c r="P82" s="68"/>
      <c r="Q82" s="90"/>
      <c r="R82" s="86"/>
      <c r="S82" s="84"/>
      <c r="T82" s="84"/>
      <c r="U82" s="84"/>
      <c r="V82" s="84"/>
      <c r="W82" s="84"/>
      <c r="X82" s="84"/>
      <c r="Y82" s="84"/>
      <c r="Z82" s="84"/>
      <c r="AA82" s="84"/>
      <c r="AB82" s="68"/>
      <c r="AC82" s="66"/>
      <c r="AD82" s="66"/>
    </row>
    <row r="83" spans="1:30" s="62" customFormat="1" ht="3" customHeight="1">
      <c r="A83" s="66"/>
      <c r="B83" s="69"/>
      <c r="H83" s="86"/>
      <c r="I83" s="85"/>
      <c r="O83" s="68"/>
      <c r="P83" s="68"/>
      <c r="Q83" s="90"/>
      <c r="R83" s="86"/>
      <c r="S83" s="84"/>
      <c r="T83" s="84"/>
      <c r="U83" s="84"/>
      <c r="V83" s="84"/>
      <c r="W83" s="84"/>
      <c r="X83" s="84"/>
      <c r="Y83" s="84"/>
      <c r="Z83" s="84"/>
      <c r="AA83" s="84"/>
      <c r="AB83" s="68"/>
      <c r="AC83" s="66"/>
      <c r="AD83" s="66"/>
    </row>
    <row r="84" spans="1:30" s="62" customFormat="1" ht="3" customHeight="1">
      <c r="A84" s="66"/>
      <c r="B84" s="69"/>
      <c r="H84" s="86"/>
      <c r="I84" s="85"/>
      <c r="O84" s="68"/>
      <c r="P84" s="68"/>
      <c r="Q84" s="90">
        <v>7</v>
      </c>
      <c r="R84" s="86">
        <f>'入力シート'!U17</f>
      </c>
      <c r="S84" s="84">
        <f>IF($R84="","",'入力シート'!V17)</f>
      </c>
      <c r="T84" s="84">
        <f>IF($R84="","",'入力シート'!W17)</f>
      </c>
      <c r="U84" s="84">
        <f>IF($R84="","",'入力シート'!X17)</f>
      </c>
      <c r="V84" s="84">
        <f>IF($R84="","",'入力シート'!Y17)</f>
      </c>
      <c r="W84" s="84">
        <f>IF($R84="","",'入力シート'!AA17)</f>
      </c>
      <c r="X84" s="84">
        <f>IF($R84="","",'入力シート'!AB17)</f>
      </c>
      <c r="Y84" s="84">
        <f>IF($R84="","",'入力シート'!AC17)</f>
      </c>
      <c r="Z84" s="84">
        <f>IF($R84="","",'入力シート'!AD17)</f>
      </c>
      <c r="AA84" s="84">
        <f>IF($R84="","",'入力シート'!AE17)</f>
      </c>
      <c r="AB84" s="68"/>
      <c r="AC84" s="66"/>
      <c r="AD84" s="66"/>
    </row>
    <row r="85" spans="1:30" s="62" customFormat="1" ht="3" customHeight="1">
      <c r="A85" s="66"/>
      <c r="B85" s="69"/>
      <c r="C85" s="69"/>
      <c r="D85" s="69"/>
      <c r="E85" s="69"/>
      <c r="F85" s="69"/>
      <c r="G85" s="69"/>
      <c r="H85" s="69"/>
      <c r="I85" s="69"/>
      <c r="J85" s="69"/>
      <c r="K85" s="69"/>
      <c r="L85" s="69"/>
      <c r="M85" s="69"/>
      <c r="N85" s="69"/>
      <c r="O85" s="68"/>
      <c r="P85" s="68"/>
      <c r="Q85" s="90"/>
      <c r="R85" s="86"/>
      <c r="S85" s="84"/>
      <c r="T85" s="84"/>
      <c r="U85" s="84"/>
      <c r="V85" s="84"/>
      <c r="W85" s="84"/>
      <c r="X85" s="84"/>
      <c r="Y85" s="84"/>
      <c r="Z85" s="84"/>
      <c r="AA85" s="84"/>
      <c r="AB85" s="68"/>
      <c r="AC85" s="66"/>
      <c r="AD85" s="66"/>
    </row>
    <row r="86" spans="1:30" s="62" customFormat="1" ht="3" customHeight="1">
      <c r="A86" s="66"/>
      <c r="B86" s="69"/>
      <c r="C86" s="70"/>
      <c r="D86" s="70"/>
      <c r="E86" s="69"/>
      <c r="F86" s="70"/>
      <c r="G86" s="69"/>
      <c r="H86" s="70"/>
      <c r="I86" s="70"/>
      <c r="J86" s="69"/>
      <c r="K86" s="70"/>
      <c r="L86" s="69"/>
      <c r="M86" s="70"/>
      <c r="N86" s="69"/>
      <c r="O86" s="68"/>
      <c r="P86" s="68"/>
      <c r="Q86" s="90"/>
      <c r="R86" s="86"/>
      <c r="S86" s="84"/>
      <c r="T86" s="84"/>
      <c r="U86" s="84"/>
      <c r="V86" s="84"/>
      <c r="W86" s="84"/>
      <c r="X86" s="84"/>
      <c r="Y86" s="84"/>
      <c r="Z86" s="84"/>
      <c r="AA86" s="84"/>
      <c r="AB86" s="68"/>
      <c r="AC86" s="66"/>
      <c r="AD86" s="66"/>
    </row>
    <row r="87" spans="1:30" s="62" customFormat="1" ht="3" customHeight="1">
      <c r="A87" s="66"/>
      <c r="B87" s="69"/>
      <c r="C87" s="85">
        <f>IF('単価表シート'!M$4="","","Ｈ")</f>
      </c>
      <c r="D87" s="87">
        <f>IF('単価表シート'!$M$4="","",IF('単価表シート'!$M$4=2,'元号設定シート'!$E$6,IF('単価表シート'!$M$4=3,'元号設定シート'!$E$8,IF('単価表シート'!$M$4=4,'元号設定シート'!$E$10,IF('単価表シート'!$M$4=5,'元号設定シート'!$E$12,"ｴﾗｰ")))))</f>
      </c>
      <c r="E87" s="86" t="str">
        <f>IF(C87="","-",'単価表シート'!$M$5)</f>
        <v>-</v>
      </c>
      <c r="F87" s="85" t="s">
        <v>117</v>
      </c>
      <c r="G87" s="86" t="str">
        <f>IF(C87="","-",'単価表シート'!$M$6)</f>
        <v>-</v>
      </c>
      <c r="H87" s="85" t="s">
        <v>118</v>
      </c>
      <c r="I87" s="87">
        <f>IF('単価表シート'!$M$8=1000,"",IF('単価表シート'!$M$7="","",IF('単価表シート'!$M$7=2,'元号設定シート'!$E$6,IF('単価表シート'!$M$7=3,'元号設定シート'!$E$8,IF('単価表シート'!$M$7=4,'元号設定シート'!$E$10,IF('単価表シート'!$M$7=5,'元号設定シート'!$E$12,"ｴﾗｰ"))))))</f>
      </c>
      <c r="J87" s="86" t="str">
        <f>IF(C87="","-",IF('単価表シート'!$M$8=1000,"",'単価表シート'!$M$8))</f>
        <v>-</v>
      </c>
      <c r="K87" s="85" t="s">
        <v>1</v>
      </c>
      <c r="L87" s="86" t="str">
        <f>IF(C87="","-",IF('単価表シート'!$M$8=1000,"",'単価表シート'!$M$9))</f>
        <v>-</v>
      </c>
      <c r="M87" s="85" t="s">
        <v>126</v>
      </c>
      <c r="O87" s="68"/>
      <c r="P87" s="68"/>
      <c r="Q87" s="90">
        <v>8</v>
      </c>
      <c r="R87" s="86">
        <f>'入力シート'!U19</f>
      </c>
      <c r="S87" s="84">
        <f>IF($R87="","",'入力シート'!V19)</f>
      </c>
      <c r="T87" s="84">
        <f>IF($R87="","",'入力シート'!W19)</f>
      </c>
      <c r="U87" s="84">
        <f>IF($R87="","",'入力シート'!X19)</f>
      </c>
      <c r="V87" s="84">
        <f>IF($R87="","",'入力シート'!Y19)</f>
      </c>
      <c r="W87" s="84">
        <f>IF($R87="","",'入力シート'!AA19)</f>
      </c>
      <c r="X87" s="84">
        <f>IF($R87="","",'入力シート'!AB19)</f>
      </c>
      <c r="Y87" s="84">
        <f>IF($R87="","",'入力シート'!AC19)</f>
      </c>
      <c r="Z87" s="84">
        <f>IF($R87="","",'入力シート'!AD19)</f>
      </c>
      <c r="AA87" s="84">
        <f>IF($R87="","",'入力シート'!AE19)</f>
      </c>
      <c r="AB87" s="68"/>
      <c r="AC87" s="66"/>
      <c r="AD87" s="66"/>
    </row>
    <row r="88" spans="1:30" s="62" customFormat="1" ht="3" customHeight="1">
      <c r="A88" s="66"/>
      <c r="B88" s="69"/>
      <c r="C88" s="85"/>
      <c r="D88" s="85"/>
      <c r="E88" s="86"/>
      <c r="F88" s="85"/>
      <c r="G88" s="86"/>
      <c r="H88" s="85"/>
      <c r="I88" s="85"/>
      <c r="J88" s="86"/>
      <c r="K88" s="85"/>
      <c r="L88" s="86"/>
      <c r="M88" s="85"/>
      <c r="O88" s="68"/>
      <c r="P88" s="68"/>
      <c r="Q88" s="90"/>
      <c r="R88" s="86"/>
      <c r="S88" s="84"/>
      <c r="T88" s="84"/>
      <c r="U88" s="84"/>
      <c r="V88" s="84"/>
      <c r="W88" s="84"/>
      <c r="X88" s="84"/>
      <c r="Y88" s="84"/>
      <c r="Z88" s="84"/>
      <c r="AA88" s="84"/>
      <c r="AB88" s="68"/>
      <c r="AC88" s="66"/>
      <c r="AD88" s="66"/>
    </row>
    <row r="89" spans="1:30" s="62" customFormat="1" ht="3" customHeight="1">
      <c r="A89" s="66"/>
      <c r="B89" s="69"/>
      <c r="C89" s="85"/>
      <c r="D89" s="85"/>
      <c r="E89" s="86"/>
      <c r="F89" s="85"/>
      <c r="G89" s="86"/>
      <c r="H89" s="85"/>
      <c r="I89" s="85"/>
      <c r="J89" s="86"/>
      <c r="K89" s="85"/>
      <c r="L89" s="86"/>
      <c r="M89" s="85"/>
      <c r="O89" s="68"/>
      <c r="P89" s="68"/>
      <c r="Q89" s="90"/>
      <c r="R89" s="86"/>
      <c r="S89" s="84"/>
      <c r="T89" s="84"/>
      <c r="U89" s="84"/>
      <c r="V89" s="84"/>
      <c r="W89" s="84"/>
      <c r="X89" s="84"/>
      <c r="Y89" s="84"/>
      <c r="Z89" s="84"/>
      <c r="AA89" s="84"/>
      <c r="AB89" s="68"/>
      <c r="AC89" s="66"/>
      <c r="AD89" s="66"/>
    </row>
    <row r="90" spans="1:30" s="62" customFormat="1" ht="3" customHeight="1">
      <c r="A90" s="66"/>
      <c r="B90" s="69"/>
      <c r="C90" s="63"/>
      <c r="D90" s="63"/>
      <c r="E90" s="63"/>
      <c r="F90" s="63"/>
      <c r="G90" s="63"/>
      <c r="H90" s="91" t="str">
        <f>IF(C87="","-",'計算シート'!EE59)</f>
        <v>-</v>
      </c>
      <c r="I90" s="87" t="s">
        <v>116</v>
      </c>
      <c r="J90" s="63"/>
      <c r="K90" s="63"/>
      <c r="L90" s="63"/>
      <c r="M90" s="63"/>
      <c r="N90" s="63"/>
      <c r="O90" s="68"/>
      <c r="P90" s="68"/>
      <c r="Q90" s="90">
        <v>9</v>
      </c>
      <c r="R90" s="86">
        <f>'入力シート'!U21</f>
      </c>
      <c r="S90" s="84">
        <f>IF($R90="","",'入力シート'!V21)</f>
      </c>
      <c r="T90" s="84">
        <f>IF($R90="","",'入力シート'!W21)</f>
      </c>
      <c r="U90" s="84">
        <f>IF($R90="","",'入力シート'!X21)</f>
      </c>
      <c r="V90" s="84">
        <f>IF($R90="","",'入力シート'!Y21)</f>
      </c>
      <c r="W90" s="84">
        <f>IF($R90="","",'入力シート'!AA21)</f>
      </c>
      <c r="X90" s="84">
        <f>IF($R90="","",'入力シート'!AB21)</f>
      </c>
      <c r="Y90" s="84">
        <f>IF($R90="","",'入力シート'!AC21)</f>
      </c>
      <c r="Z90" s="84">
        <f>IF($R90="","",'入力シート'!AD21)</f>
      </c>
      <c r="AA90" s="84">
        <f>IF($R90="","",'入力シート'!AE21)</f>
      </c>
      <c r="AB90" s="68"/>
      <c r="AC90" s="66"/>
      <c r="AD90" s="66"/>
    </row>
    <row r="91" spans="1:30" s="62" customFormat="1" ht="3" customHeight="1">
      <c r="A91" s="66"/>
      <c r="B91" s="69"/>
      <c r="C91" s="63"/>
      <c r="D91" s="63"/>
      <c r="E91" s="63"/>
      <c r="F91" s="63"/>
      <c r="G91" s="63"/>
      <c r="H91" s="91"/>
      <c r="I91" s="87"/>
      <c r="J91" s="63"/>
      <c r="K91" s="63"/>
      <c r="L91" s="63"/>
      <c r="M91" s="63"/>
      <c r="N91" s="63"/>
      <c r="O91" s="68"/>
      <c r="P91" s="68"/>
      <c r="Q91" s="90"/>
      <c r="R91" s="86"/>
      <c r="S91" s="84"/>
      <c r="T91" s="84"/>
      <c r="U91" s="84"/>
      <c r="V91" s="84"/>
      <c r="W91" s="84"/>
      <c r="X91" s="84"/>
      <c r="Y91" s="84"/>
      <c r="Z91" s="84"/>
      <c r="AA91" s="84"/>
      <c r="AB91" s="68"/>
      <c r="AC91" s="66"/>
      <c r="AD91" s="66"/>
    </row>
    <row r="92" spans="1:30" s="62" customFormat="1" ht="3" customHeight="1">
      <c r="A92" s="66"/>
      <c r="B92" s="69"/>
      <c r="C92" s="93" t="str">
        <f>IF(C87="","-",'計算シート'!EH59)</f>
        <v>-</v>
      </c>
      <c r="D92" s="91"/>
      <c r="E92" s="91"/>
      <c r="F92" s="87" t="s">
        <v>92</v>
      </c>
      <c r="G92" s="87" t="s">
        <v>120</v>
      </c>
      <c r="H92" s="91"/>
      <c r="I92" s="87"/>
      <c r="J92" s="87" t="s">
        <v>121</v>
      </c>
      <c r="K92" s="92" t="str">
        <f>IF(C87="","-",'計算シート'!EI59)</f>
        <v>-</v>
      </c>
      <c r="L92" s="91"/>
      <c r="M92" s="91"/>
      <c r="N92" s="99" t="s">
        <v>122</v>
      </c>
      <c r="O92" s="68"/>
      <c r="P92" s="68"/>
      <c r="Q92" s="90"/>
      <c r="R92" s="86"/>
      <c r="S92" s="84"/>
      <c r="T92" s="84"/>
      <c r="U92" s="84"/>
      <c r="V92" s="84"/>
      <c r="W92" s="84"/>
      <c r="X92" s="84"/>
      <c r="Y92" s="84"/>
      <c r="Z92" s="84"/>
      <c r="AA92" s="84"/>
      <c r="AB92" s="68"/>
      <c r="AC92" s="66"/>
      <c r="AD92" s="66"/>
    </row>
    <row r="93" spans="1:30" s="62" customFormat="1" ht="3" customHeight="1">
      <c r="A93" s="66"/>
      <c r="B93" s="69"/>
      <c r="C93" s="91"/>
      <c r="D93" s="91"/>
      <c r="E93" s="91"/>
      <c r="F93" s="87"/>
      <c r="G93" s="87"/>
      <c r="H93" s="99"/>
      <c r="I93" s="99"/>
      <c r="J93" s="87"/>
      <c r="K93" s="91"/>
      <c r="L93" s="91"/>
      <c r="M93" s="91"/>
      <c r="N93" s="99"/>
      <c r="O93" s="68"/>
      <c r="P93" s="68"/>
      <c r="Q93" s="90">
        <v>10</v>
      </c>
      <c r="R93" s="86">
        <f>'入力シート'!U23</f>
      </c>
      <c r="S93" s="84">
        <f>IF($R93="","",'入力シート'!V23)</f>
      </c>
      <c r="T93" s="84">
        <f>IF($R93="","",'入力シート'!W23)</f>
      </c>
      <c r="U93" s="84">
        <f>IF($R93="","",'入力シート'!X23)</f>
      </c>
      <c r="V93" s="84">
        <f>IF($R93="","",'入力シート'!Y23)</f>
      </c>
      <c r="W93" s="84">
        <f>IF($R93="","",'入力シート'!AA23)</f>
      </c>
      <c r="X93" s="84">
        <f>IF($R93="","",'入力シート'!AB23)</f>
      </c>
      <c r="Y93" s="84">
        <f>IF($R93="","",'入力シート'!AC23)</f>
      </c>
      <c r="Z93" s="84">
        <f>IF($R93="","",'入力シート'!AD23)</f>
      </c>
      <c r="AA93" s="84">
        <f>IF($R93="","",'入力シート'!AE23)</f>
      </c>
      <c r="AB93" s="68"/>
      <c r="AC93" s="66"/>
      <c r="AD93" s="66"/>
    </row>
    <row r="94" spans="1:30" s="62" customFormat="1" ht="3" customHeight="1">
      <c r="A94" s="66"/>
      <c r="B94" s="69"/>
      <c r="C94" s="91"/>
      <c r="D94" s="91"/>
      <c r="E94" s="91"/>
      <c r="F94" s="87"/>
      <c r="G94" s="87"/>
      <c r="H94" s="86" t="str">
        <f>IF(C87="","-",'計算シート'!$EE$62)</f>
        <v>-</v>
      </c>
      <c r="I94" s="87" t="s">
        <v>116</v>
      </c>
      <c r="J94" s="87"/>
      <c r="K94" s="91"/>
      <c r="L94" s="91"/>
      <c r="M94" s="91"/>
      <c r="N94" s="99"/>
      <c r="O94" s="68"/>
      <c r="P94" s="68"/>
      <c r="Q94" s="90"/>
      <c r="R94" s="86"/>
      <c r="S94" s="84"/>
      <c r="T94" s="84"/>
      <c r="U94" s="84"/>
      <c r="V94" s="84"/>
      <c r="W94" s="84"/>
      <c r="X94" s="84"/>
      <c r="Y94" s="84"/>
      <c r="Z94" s="84"/>
      <c r="AA94" s="84"/>
      <c r="AB94" s="68"/>
      <c r="AC94" s="66"/>
      <c r="AD94" s="66"/>
    </row>
    <row r="95" spans="1:30" s="62" customFormat="1" ht="3" customHeight="1">
      <c r="A95" s="66"/>
      <c r="B95" s="69"/>
      <c r="C95" s="63"/>
      <c r="D95" s="63"/>
      <c r="E95" s="63"/>
      <c r="F95" s="63"/>
      <c r="G95" s="63"/>
      <c r="H95" s="86"/>
      <c r="I95" s="87"/>
      <c r="J95" s="63"/>
      <c r="K95" s="63"/>
      <c r="L95" s="63"/>
      <c r="M95" s="63"/>
      <c r="N95" s="63"/>
      <c r="O95" s="68"/>
      <c r="P95" s="68"/>
      <c r="Q95" s="90"/>
      <c r="R95" s="86"/>
      <c r="S95" s="84"/>
      <c r="T95" s="84"/>
      <c r="U95" s="84"/>
      <c r="V95" s="84"/>
      <c r="W95" s="84"/>
      <c r="X95" s="84"/>
      <c r="Y95" s="84"/>
      <c r="Z95" s="84"/>
      <c r="AA95" s="84"/>
      <c r="AB95" s="68"/>
      <c r="AC95" s="66"/>
      <c r="AD95" s="66"/>
    </row>
    <row r="96" spans="1:30" s="62" customFormat="1" ht="3" customHeight="1">
      <c r="A96" s="66"/>
      <c r="B96" s="69"/>
      <c r="C96" s="63"/>
      <c r="D96" s="63"/>
      <c r="E96" s="63"/>
      <c r="F96" s="63"/>
      <c r="G96" s="63"/>
      <c r="H96" s="86"/>
      <c r="I96" s="87"/>
      <c r="J96" s="63"/>
      <c r="K96" s="63"/>
      <c r="L96" s="63"/>
      <c r="M96" s="63"/>
      <c r="N96" s="63"/>
      <c r="O96" s="68"/>
      <c r="P96" s="68"/>
      <c r="Q96" s="90">
        <v>11</v>
      </c>
      <c r="R96" s="86">
        <f>'入力シート'!U25</f>
      </c>
      <c r="S96" s="84">
        <f>IF($R96="","",'入力シート'!V25)</f>
      </c>
      <c r="T96" s="84">
        <f>IF($R96="","",'入力シート'!W25)</f>
      </c>
      <c r="U96" s="84">
        <f>IF($R96="","",'入力シート'!X25)</f>
      </c>
      <c r="V96" s="84">
        <f>IF($R96="","",'入力シート'!Y25)</f>
      </c>
      <c r="W96" s="84">
        <f>IF($R96="","",'入力シート'!AA25)</f>
      </c>
      <c r="X96" s="84">
        <f>IF($R96="","",'入力シート'!AB25)</f>
      </c>
      <c r="Y96" s="84">
        <f>IF($R96="","",'入力シート'!AC25)</f>
      </c>
      <c r="Z96" s="84">
        <f>IF($R96="","",'入力シート'!AD25)</f>
      </c>
      <c r="AA96" s="84">
        <f>IF($R96="","",'入力シート'!AE25)</f>
      </c>
      <c r="AB96" s="68"/>
      <c r="AC96" s="66"/>
      <c r="AD96" s="66"/>
    </row>
    <row r="97" spans="1:30" s="62" customFormat="1" ht="3" customHeight="1">
      <c r="A97" s="66"/>
      <c r="B97" s="69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8"/>
      <c r="P97" s="68"/>
      <c r="Q97" s="90"/>
      <c r="R97" s="86"/>
      <c r="S97" s="84"/>
      <c r="T97" s="84"/>
      <c r="U97" s="84"/>
      <c r="V97" s="84"/>
      <c r="W97" s="84"/>
      <c r="X97" s="84"/>
      <c r="Y97" s="84"/>
      <c r="Z97" s="84"/>
      <c r="AA97" s="84"/>
      <c r="AB97" s="68"/>
      <c r="AC97" s="66"/>
      <c r="AD97" s="66"/>
    </row>
    <row r="98" spans="1:30" s="62" customFormat="1" ht="3" customHeight="1">
      <c r="A98" s="66"/>
      <c r="B98" s="69"/>
      <c r="C98" s="70"/>
      <c r="D98" s="70"/>
      <c r="E98" s="69"/>
      <c r="F98" s="70"/>
      <c r="G98" s="69"/>
      <c r="H98" s="70"/>
      <c r="I98" s="70"/>
      <c r="J98" s="69"/>
      <c r="K98" s="70"/>
      <c r="L98" s="69"/>
      <c r="M98" s="70"/>
      <c r="N98" s="69"/>
      <c r="O98" s="68"/>
      <c r="P98" s="68"/>
      <c r="Q98" s="90"/>
      <c r="R98" s="86"/>
      <c r="S98" s="84"/>
      <c r="T98" s="84"/>
      <c r="U98" s="84"/>
      <c r="V98" s="84"/>
      <c r="W98" s="84"/>
      <c r="X98" s="84"/>
      <c r="Y98" s="84"/>
      <c r="Z98" s="84"/>
      <c r="AA98" s="84"/>
      <c r="AB98" s="68"/>
      <c r="AC98" s="66"/>
      <c r="AD98" s="66"/>
    </row>
    <row r="99" spans="1:30" s="62" customFormat="1" ht="3" customHeight="1">
      <c r="A99" s="66"/>
      <c r="B99" s="69"/>
      <c r="C99" s="85">
        <f>IF('単価表シート'!N$4="","","Ｉ")</f>
      </c>
      <c r="D99" s="87">
        <f>IF('単価表シート'!$N$4="","",IF('単価表シート'!$N$4=2,'元号設定シート'!$E$6,IF('単価表シート'!$N$4=3,'元号設定シート'!$E$8,IF('単価表シート'!$N$4=4,'元号設定シート'!$E$10,IF('単価表シート'!$N$4=5,'元号設定シート'!$E$12,"ｴﾗｰ")))))</f>
      </c>
      <c r="E99" s="86" t="str">
        <f>IF(C99="","-",'単価表シート'!$N$5)</f>
        <v>-</v>
      </c>
      <c r="F99" s="85" t="s">
        <v>117</v>
      </c>
      <c r="G99" s="86" t="str">
        <f>IF(C99="","-",'単価表シート'!$N$6)</f>
        <v>-</v>
      </c>
      <c r="H99" s="85" t="s">
        <v>118</v>
      </c>
      <c r="I99" s="87">
        <f>IF('単価表シート'!$N$8=1000,"",IF('単価表シート'!$N$7="","",IF('単価表シート'!$N$7=2,'元号設定シート'!$E$6,IF('単価表シート'!$N$7=3,'元号設定シート'!$E$8,IF('単価表シート'!$N$7=4,'元号設定シート'!$E$10,IF('単価表シート'!$N$7=5,'元号設定シート'!$E$12,"ｴﾗｰ"))))))</f>
      </c>
      <c r="J99" s="86" t="str">
        <f>IF(C99="","-",IF('単価表シート'!$N$8=1000,"",'単価表シート'!$N$8))</f>
        <v>-</v>
      </c>
      <c r="K99" s="85" t="s">
        <v>1</v>
      </c>
      <c r="L99" s="86" t="str">
        <f>IF(C99="","-",IF('単価表シート'!$N$8=1000,"",'単価表シート'!$N$9))</f>
        <v>-</v>
      </c>
      <c r="M99" s="85" t="s">
        <v>126</v>
      </c>
      <c r="O99" s="68"/>
      <c r="P99" s="68"/>
      <c r="Q99" s="90">
        <v>12</v>
      </c>
      <c r="R99" s="86">
        <f>'入力シート'!U27</f>
      </c>
      <c r="S99" s="84">
        <f>IF($R99="","",'入力シート'!V27)</f>
      </c>
      <c r="T99" s="84">
        <f>IF($R99="","",'入力シート'!W27)</f>
      </c>
      <c r="U99" s="84">
        <f>IF($R99="","",'入力シート'!X27)</f>
      </c>
      <c r="V99" s="84">
        <f>IF($R99="","",'入力シート'!Y27)</f>
      </c>
      <c r="W99" s="84">
        <f>IF($R99="","",'入力シート'!AA27)</f>
      </c>
      <c r="X99" s="84">
        <f>IF($R99="","",'入力シート'!AB27)</f>
      </c>
      <c r="Y99" s="84">
        <f>IF($R99="","",'入力シート'!AC27)</f>
      </c>
      <c r="Z99" s="84">
        <f>IF($R99="","",'入力シート'!AD27)</f>
      </c>
      <c r="AA99" s="84">
        <f>IF($R99="","",'入力シート'!AE27)</f>
      </c>
      <c r="AB99" s="68"/>
      <c r="AC99" s="66"/>
      <c r="AD99" s="66"/>
    </row>
    <row r="100" spans="1:30" s="62" customFormat="1" ht="3" customHeight="1">
      <c r="A100" s="66"/>
      <c r="B100" s="69"/>
      <c r="C100" s="85"/>
      <c r="D100" s="85"/>
      <c r="E100" s="86"/>
      <c r="F100" s="85"/>
      <c r="G100" s="86"/>
      <c r="H100" s="85"/>
      <c r="I100" s="85"/>
      <c r="J100" s="86"/>
      <c r="K100" s="85"/>
      <c r="L100" s="86"/>
      <c r="M100" s="85"/>
      <c r="O100" s="68"/>
      <c r="P100" s="68"/>
      <c r="Q100" s="90"/>
      <c r="R100" s="86"/>
      <c r="S100" s="84"/>
      <c r="T100" s="84"/>
      <c r="U100" s="84"/>
      <c r="V100" s="84"/>
      <c r="W100" s="84"/>
      <c r="X100" s="84"/>
      <c r="Y100" s="84"/>
      <c r="Z100" s="84"/>
      <c r="AA100" s="84"/>
      <c r="AB100" s="68"/>
      <c r="AC100" s="66"/>
      <c r="AD100" s="66"/>
    </row>
    <row r="101" spans="1:30" s="62" customFormat="1" ht="3" customHeight="1">
      <c r="A101" s="66"/>
      <c r="B101" s="69"/>
      <c r="C101" s="85"/>
      <c r="D101" s="85"/>
      <c r="E101" s="86"/>
      <c r="F101" s="85"/>
      <c r="G101" s="86"/>
      <c r="H101" s="85"/>
      <c r="I101" s="85"/>
      <c r="J101" s="86"/>
      <c r="K101" s="85"/>
      <c r="L101" s="86"/>
      <c r="M101" s="85"/>
      <c r="O101" s="68"/>
      <c r="P101" s="68"/>
      <c r="Q101" s="90"/>
      <c r="R101" s="86"/>
      <c r="S101" s="84"/>
      <c r="T101" s="84"/>
      <c r="U101" s="84"/>
      <c r="V101" s="84"/>
      <c r="W101" s="84"/>
      <c r="X101" s="84"/>
      <c r="Y101" s="84"/>
      <c r="Z101" s="84"/>
      <c r="AA101" s="84"/>
      <c r="AB101" s="68"/>
      <c r="AC101" s="66"/>
      <c r="AD101" s="66"/>
    </row>
    <row r="102" spans="1:30" s="62" customFormat="1" ht="3" customHeight="1">
      <c r="A102" s="66"/>
      <c r="B102" s="69"/>
      <c r="H102" s="86" t="str">
        <f>IF(C99="","-",'計算シート'!EE60)</f>
        <v>-</v>
      </c>
      <c r="I102" s="85" t="s">
        <v>116</v>
      </c>
      <c r="O102" s="68"/>
      <c r="P102" s="68"/>
      <c r="Q102" s="90">
        <v>13</v>
      </c>
      <c r="R102" s="86">
        <f>'入力シート'!U29</f>
      </c>
      <c r="S102" s="84">
        <f>IF($R102="","",'入力シート'!V29)</f>
      </c>
      <c r="T102" s="84">
        <f>IF($R102="","",'入力シート'!W29)</f>
      </c>
      <c r="U102" s="84">
        <f>IF($R102="","",'入力シート'!X29)</f>
      </c>
      <c r="V102" s="84">
        <f>IF($R102="","",'入力シート'!Y29)</f>
      </c>
      <c r="W102" s="84">
        <f>IF($R102="","",'入力シート'!AA29)</f>
      </c>
      <c r="X102" s="84">
        <f>IF($R102="","",'入力シート'!AB29)</f>
      </c>
      <c r="Y102" s="84">
        <f>IF($R102="","",'入力シート'!AC29)</f>
      </c>
      <c r="Z102" s="84">
        <f>IF($R102="","",'入力シート'!AD29)</f>
      </c>
      <c r="AA102" s="84">
        <f>IF($R102="","",'入力シート'!AE29)</f>
      </c>
      <c r="AB102" s="68"/>
      <c r="AC102" s="66"/>
      <c r="AD102" s="66"/>
    </row>
    <row r="103" spans="1:30" s="62" customFormat="1" ht="3" customHeight="1">
      <c r="A103" s="66"/>
      <c r="B103" s="69"/>
      <c r="H103" s="86"/>
      <c r="I103" s="85"/>
      <c r="O103" s="68"/>
      <c r="P103" s="68"/>
      <c r="Q103" s="90"/>
      <c r="R103" s="86"/>
      <c r="S103" s="84"/>
      <c r="T103" s="84"/>
      <c r="U103" s="84"/>
      <c r="V103" s="84"/>
      <c r="W103" s="84"/>
      <c r="X103" s="84"/>
      <c r="Y103" s="84"/>
      <c r="Z103" s="84"/>
      <c r="AA103" s="84"/>
      <c r="AB103" s="68"/>
      <c r="AC103" s="66"/>
      <c r="AD103" s="66"/>
    </row>
    <row r="104" spans="1:30" s="62" customFormat="1" ht="3" customHeight="1">
      <c r="A104" s="66"/>
      <c r="B104" s="69"/>
      <c r="C104" s="88" t="str">
        <f>IF(C99="","-",'計算シート'!EH60)</f>
        <v>-</v>
      </c>
      <c r="D104" s="86"/>
      <c r="E104" s="86"/>
      <c r="F104" s="85" t="s">
        <v>92</v>
      </c>
      <c r="G104" s="85" t="s">
        <v>120</v>
      </c>
      <c r="H104" s="86"/>
      <c r="I104" s="85"/>
      <c r="J104" s="85" t="s">
        <v>121</v>
      </c>
      <c r="K104" s="89" t="str">
        <f>IF(C99="","-",'計算シート'!EI60)</f>
        <v>-</v>
      </c>
      <c r="L104" s="86"/>
      <c r="M104" s="86"/>
      <c r="N104" s="84" t="s">
        <v>122</v>
      </c>
      <c r="O104" s="68"/>
      <c r="P104" s="68"/>
      <c r="Q104" s="90"/>
      <c r="R104" s="86"/>
      <c r="S104" s="84"/>
      <c r="T104" s="84"/>
      <c r="U104" s="84"/>
      <c r="V104" s="84"/>
      <c r="W104" s="84"/>
      <c r="X104" s="84"/>
      <c r="Y104" s="84"/>
      <c r="Z104" s="84"/>
      <c r="AA104" s="84"/>
      <c r="AB104" s="68"/>
      <c r="AC104" s="66"/>
      <c r="AD104" s="66"/>
    </row>
    <row r="105" spans="1:30" s="62" customFormat="1" ht="3" customHeight="1">
      <c r="A105" s="66"/>
      <c r="B105" s="69"/>
      <c r="C105" s="86"/>
      <c r="D105" s="86"/>
      <c r="E105" s="86"/>
      <c r="F105" s="85"/>
      <c r="G105" s="85"/>
      <c r="H105" s="84"/>
      <c r="I105" s="84"/>
      <c r="J105" s="85"/>
      <c r="K105" s="86"/>
      <c r="L105" s="86"/>
      <c r="M105" s="86"/>
      <c r="N105" s="84"/>
      <c r="O105" s="68"/>
      <c r="P105" s="68"/>
      <c r="Q105" s="90">
        <v>14</v>
      </c>
      <c r="R105" s="86">
        <f>'入力シート'!U31</f>
      </c>
      <c r="S105" s="84">
        <f>IF($R105="","",'入力シート'!V31)</f>
      </c>
      <c r="T105" s="84">
        <f>IF($R105="","",'入力シート'!W31)</f>
      </c>
      <c r="U105" s="84">
        <f>IF($R105="","",'入力シート'!X31)</f>
      </c>
      <c r="V105" s="84">
        <f>IF($R105="","",'入力シート'!Y31)</f>
      </c>
      <c r="W105" s="84">
        <f>IF($R105="","",'入力シート'!AA31)</f>
      </c>
      <c r="X105" s="84">
        <f>IF($R105="","",'入力シート'!AB31)</f>
      </c>
      <c r="Y105" s="84">
        <f>IF($R105="","",'入力シート'!AC31)</f>
      </c>
      <c r="Z105" s="84">
        <f>IF($R105="","",'入力シート'!AD31)</f>
      </c>
      <c r="AA105" s="84">
        <f>IF($R105="","",'入力シート'!AE31)</f>
      </c>
      <c r="AB105" s="68"/>
      <c r="AC105" s="66"/>
      <c r="AD105" s="66"/>
    </row>
    <row r="106" spans="1:30" s="62" customFormat="1" ht="3" customHeight="1">
      <c r="A106" s="66"/>
      <c r="B106" s="69"/>
      <c r="C106" s="86"/>
      <c r="D106" s="86"/>
      <c r="E106" s="86"/>
      <c r="F106" s="85"/>
      <c r="G106" s="85"/>
      <c r="H106" s="86" t="str">
        <f>IF(C99="","-",'計算シート'!$EE$62)</f>
        <v>-</v>
      </c>
      <c r="I106" s="85" t="s">
        <v>116</v>
      </c>
      <c r="J106" s="85"/>
      <c r="K106" s="86"/>
      <c r="L106" s="86"/>
      <c r="M106" s="86"/>
      <c r="N106" s="84"/>
      <c r="O106" s="68"/>
      <c r="P106" s="68"/>
      <c r="Q106" s="90"/>
      <c r="R106" s="86"/>
      <c r="S106" s="84"/>
      <c r="T106" s="84"/>
      <c r="U106" s="84"/>
      <c r="V106" s="84"/>
      <c r="W106" s="84"/>
      <c r="X106" s="84"/>
      <c r="Y106" s="84"/>
      <c r="Z106" s="84"/>
      <c r="AA106" s="84"/>
      <c r="AB106" s="68"/>
      <c r="AC106" s="66"/>
      <c r="AD106" s="66"/>
    </row>
    <row r="107" spans="1:30" s="62" customFormat="1" ht="3" customHeight="1">
      <c r="A107" s="66"/>
      <c r="B107" s="69"/>
      <c r="H107" s="86"/>
      <c r="I107" s="85"/>
      <c r="O107" s="68"/>
      <c r="P107" s="68"/>
      <c r="Q107" s="90"/>
      <c r="R107" s="86"/>
      <c r="S107" s="84"/>
      <c r="T107" s="84"/>
      <c r="U107" s="84"/>
      <c r="V107" s="84"/>
      <c r="W107" s="84"/>
      <c r="X107" s="84"/>
      <c r="Y107" s="84"/>
      <c r="Z107" s="84"/>
      <c r="AA107" s="84"/>
      <c r="AB107" s="68"/>
      <c r="AC107" s="66"/>
      <c r="AD107" s="66"/>
    </row>
    <row r="108" spans="1:30" s="62" customFormat="1" ht="3" customHeight="1">
      <c r="A108" s="66"/>
      <c r="B108" s="69"/>
      <c r="H108" s="86"/>
      <c r="I108" s="85"/>
      <c r="O108" s="68"/>
      <c r="P108" s="68"/>
      <c r="Q108" s="90">
        <v>15</v>
      </c>
      <c r="R108" s="86">
        <f>'入力シート'!U33</f>
      </c>
      <c r="S108" s="84">
        <f>IF($R108="","",'入力シート'!V33)</f>
      </c>
      <c r="T108" s="84">
        <f>IF($R108="","",'入力シート'!W33)</f>
      </c>
      <c r="U108" s="84">
        <f>IF($R108="","",'入力シート'!X33)</f>
      </c>
      <c r="V108" s="84">
        <f>IF($R108="","",'入力シート'!Y33)</f>
      </c>
      <c r="W108" s="84">
        <f>IF($R108="","",'入力シート'!AA33)</f>
      </c>
      <c r="X108" s="84">
        <f>IF($R108="","",'入力シート'!AB33)</f>
      </c>
      <c r="Y108" s="84">
        <f>IF($R108="","",'入力シート'!AC33)</f>
      </c>
      <c r="Z108" s="84">
        <f>IF($R108="","",'入力シート'!AD33)</f>
      </c>
      <c r="AA108" s="84">
        <f>IF($R108="","",'入力シート'!AE33)</f>
      </c>
      <c r="AB108" s="68"/>
      <c r="AC108" s="66"/>
      <c r="AD108" s="66"/>
    </row>
    <row r="109" spans="1:30" s="62" customFormat="1" ht="3" customHeight="1">
      <c r="A109" s="66"/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  <c r="N109" s="69"/>
      <c r="O109" s="68"/>
      <c r="P109" s="68"/>
      <c r="Q109" s="90"/>
      <c r="R109" s="86"/>
      <c r="S109" s="84"/>
      <c r="T109" s="84"/>
      <c r="U109" s="84"/>
      <c r="V109" s="84"/>
      <c r="W109" s="84"/>
      <c r="X109" s="84"/>
      <c r="Y109" s="84"/>
      <c r="Z109" s="84"/>
      <c r="AA109" s="84"/>
      <c r="AB109" s="68"/>
      <c r="AC109" s="66"/>
      <c r="AD109" s="66"/>
    </row>
    <row r="110" spans="1:30" s="62" customFormat="1" ht="3" customHeight="1">
      <c r="A110" s="66"/>
      <c r="B110" s="69"/>
      <c r="C110" s="70"/>
      <c r="D110" s="70"/>
      <c r="E110" s="69"/>
      <c r="F110" s="70"/>
      <c r="G110" s="69"/>
      <c r="H110" s="70"/>
      <c r="I110" s="70"/>
      <c r="J110" s="69"/>
      <c r="K110" s="70"/>
      <c r="L110" s="69"/>
      <c r="M110" s="70"/>
      <c r="N110" s="69"/>
      <c r="O110" s="68"/>
      <c r="P110" s="68"/>
      <c r="Q110" s="90"/>
      <c r="R110" s="86"/>
      <c r="S110" s="84"/>
      <c r="T110" s="84"/>
      <c r="U110" s="84"/>
      <c r="V110" s="84"/>
      <c r="W110" s="84"/>
      <c r="X110" s="84"/>
      <c r="Y110" s="84"/>
      <c r="Z110" s="84"/>
      <c r="AA110" s="84"/>
      <c r="AB110" s="68"/>
      <c r="AC110" s="66"/>
      <c r="AD110" s="66"/>
    </row>
    <row r="111" spans="1:30" s="62" customFormat="1" ht="3" customHeight="1">
      <c r="A111" s="66"/>
      <c r="B111" s="69"/>
      <c r="C111" s="85">
        <f>IF('単価表シート'!O$4="","","Ｊ")</f>
      </c>
      <c r="D111" s="87">
        <f>IF('単価表シート'!$O$4="","",IF('単価表シート'!$O$4=2,'元号設定シート'!$E$6,IF('単価表シート'!$O$4=3,'元号設定シート'!$E$8,IF('単価表シート'!$O$4=4,'元号設定シート'!$E$10,IF('単価表シート'!$O$4=5,'元号設定シート'!$E$12,"ｴﾗｰ")))))</f>
      </c>
      <c r="E111" s="86" t="str">
        <f>IF(C111="","-",'単価表シート'!$O$5)</f>
        <v>-</v>
      </c>
      <c r="F111" s="85" t="s">
        <v>117</v>
      </c>
      <c r="G111" s="86" t="str">
        <f>IF(C111="","-",'単価表シート'!$O$6)</f>
        <v>-</v>
      </c>
      <c r="H111" s="85" t="s">
        <v>118</v>
      </c>
      <c r="I111" s="87">
        <f>IF('単価表シート'!$O$8=1000,"",IF('単価表シート'!$O$7="","",IF('単価表シート'!$O$7=2,'元号設定シート'!$E$6,IF('単価表シート'!$O$7=3,'元号設定シート'!$E$8,IF('単価表シート'!$O$7=4,'元号設定シート'!$E$10,IF('単価表シート'!$O$7=5,'元号設定シート'!$E$12,"ｴﾗｰ"))))))</f>
      </c>
      <c r="J111" s="86" t="str">
        <f>IF(C111="","-",IF('単価表シート'!$O$8=1000,"",'単価表シート'!$O$8))</f>
        <v>-</v>
      </c>
      <c r="K111" s="85" t="s">
        <v>1</v>
      </c>
      <c r="L111" s="86" t="str">
        <f>IF(C111="","-",IF('単価表シート'!$O$8=1000,"",'単価表シート'!$O$9))</f>
        <v>-</v>
      </c>
      <c r="M111" s="85" t="s">
        <v>126</v>
      </c>
      <c r="O111" s="68"/>
      <c r="P111" s="68"/>
      <c r="Q111" s="90">
        <v>16</v>
      </c>
      <c r="R111" s="86">
        <f>'入力シート'!U35</f>
      </c>
      <c r="S111" s="84">
        <f>IF($R111="","",'入力シート'!V35)</f>
      </c>
      <c r="T111" s="84">
        <f>IF($R111="","",'入力シート'!W35)</f>
      </c>
      <c r="U111" s="84">
        <f>IF($R111="","",'入力シート'!X35)</f>
      </c>
      <c r="V111" s="84">
        <f>IF($R111="","",'入力シート'!Y35)</f>
      </c>
      <c r="W111" s="84">
        <f>IF($R111="","",'入力シート'!AA35)</f>
      </c>
      <c r="X111" s="84">
        <f>IF($R111="","",'入力シート'!AB35)</f>
      </c>
      <c r="Y111" s="84">
        <f>IF($R111="","",'入力シート'!AC35)</f>
      </c>
      <c r="Z111" s="84">
        <f>IF($R111="","",'入力シート'!AD35)</f>
      </c>
      <c r="AA111" s="84">
        <f>IF($R111="","",'入力シート'!AE35)</f>
      </c>
      <c r="AB111" s="68"/>
      <c r="AC111" s="66"/>
      <c r="AD111" s="66"/>
    </row>
    <row r="112" spans="1:30" ht="3" customHeight="1">
      <c r="A112" s="47"/>
      <c r="B112" s="49"/>
      <c r="C112" s="85"/>
      <c r="D112" s="85"/>
      <c r="E112" s="86"/>
      <c r="F112" s="85"/>
      <c r="G112" s="86"/>
      <c r="H112" s="85"/>
      <c r="I112" s="85"/>
      <c r="J112" s="86"/>
      <c r="K112" s="85"/>
      <c r="L112" s="86"/>
      <c r="M112" s="85"/>
      <c r="N112" s="62"/>
      <c r="O112" s="49"/>
      <c r="P112" s="49"/>
      <c r="Q112" s="90"/>
      <c r="R112" s="86"/>
      <c r="S112" s="84"/>
      <c r="T112" s="84"/>
      <c r="U112" s="84"/>
      <c r="V112" s="84"/>
      <c r="W112" s="84"/>
      <c r="X112" s="84"/>
      <c r="Y112" s="84"/>
      <c r="Z112" s="84"/>
      <c r="AA112" s="84"/>
      <c r="AB112" s="49"/>
      <c r="AC112" s="47"/>
      <c r="AD112" s="47"/>
    </row>
    <row r="113" spans="1:30" ht="3" customHeight="1">
      <c r="A113" s="47"/>
      <c r="B113" s="49"/>
      <c r="C113" s="85"/>
      <c r="D113" s="85"/>
      <c r="E113" s="86"/>
      <c r="F113" s="85"/>
      <c r="G113" s="86"/>
      <c r="H113" s="85"/>
      <c r="I113" s="85"/>
      <c r="J113" s="86"/>
      <c r="K113" s="85"/>
      <c r="L113" s="86"/>
      <c r="M113" s="85"/>
      <c r="N113" s="62"/>
      <c r="O113" s="49"/>
      <c r="P113" s="49"/>
      <c r="Q113" s="90"/>
      <c r="R113" s="86"/>
      <c r="S113" s="84"/>
      <c r="T113" s="84"/>
      <c r="U113" s="84"/>
      <c r="V113" s="84"/>
      <c r="W113" s="84"/>
      <c r="X113" s="84"/>
      <c r="Y113" s="84"/>
      <c r="Z113" s="84"/>
      <c r="AA113" s="84"/>
      <c r="AB113" s="49"/>
      <c r="AC113" s="47"/>
      <c r="AD113" s="47"/>
    </row>
    <row r="114" spans="1:30" ht="3" customHeight="1">
      <c r="A114" s="47"/>
      <c r="B114" s="49"/>
      <c r="C114" s="62"/>
      <c r="D114" s="62"/>
      <c r="E114" s="62"/>
      <c r="F114" s="62"/>
      <c r="G114" s="62"/>
      <c r="H114" s="86" t="str">
        <f>IF(C111="","-",'計算シート'!EE61)</f>
        <v>-</v>
      </c>
      <c r="I114" s="85" t="s">
        <v>116</v>
      </c>
      <c r="J114" s="62"/>
      <c r="K114" s="62"/>
      <c r="L114" s="62"/>
      <c r="M114" s="62"/>
      <c r="N114" s="62"/>
      <c r="O114" s="49"/>
      <c r="P114" s="49"/>
      <c r="Q114" s="90">
        <v>17</v>
      </c>
      <c r="R114" s="86">
        <f>'入力シート'!U37</f>
      </c>
      <c r="S114" s="84">
        <f>IF($R114="","",'入力シート'!V37)</f>
      </c>
      <c r="T114" s="84">
        <f>IF($R114="","",'入力シート'!W37)</f>
      </c>
      <c r="U114" s="84">
        <f>IF($R114="","",'入力シート'!X37)</f>
      </c>
      <c r="V114" s="84">
        <f>IF($R114="","",'入力シート'!Y37)</f>
      </c>
      <c r="W114" s="84">
        <f>IF($R114="","",'入力シート'!AA37)</f>
      </c>
      <c r="X114" s="84">
        <f>IF($R114="","",'入力シート'!AB37)</f>
      </c>
      <c r="Y114" s="84">
        <f>IF($R114="","",'入力シート'!AC37)</f>
      </c>
      <c r="Z114" s="84">
        <f>IF($R114="","",'入力シート'!AD37)</f>
      </c>
      <c r="AA114" s="84">
        <f>IF($R114="","",'入力シート'!AE37)</f>
      </c>
      <c r="AB114" s="49"/>
      <c r="AC114" s="47"/>
      <c r="AD114" s="47"/>
    </row>
    <row r="115" spans="1:30" ht="3" customHeight="1">
      <c r="A115" s="47"/>
      <c r="B115" s="49"/>
      <c r="C115" s="62"/>
      <c r="D115" s="62"/>
      <c r="E115" s="62"/>
      <c r="F115" s="62"/>
      <c r="G115" s="62"/>
      <c r="H115" s="86"/>
      <c r="I115" s="85"/>
      <c r="J115" s="62"/>
      <c r="K115" s="62"/>
      <c r="L115" s="62"/>
      <c r="M115" s="62"/>
      <c r="N115" s="62"/>
      <c r="O115" s="49"/>
      <c r="P115" s="49"/>
      <c r="Q115" s="90"/>
      <c r="R115" s="86"/>
      <c r="S115" s="84"/>
      <c r="T115" s="84"/>
      <c r="U115" s="84"/>
      <c r="V115" s="84"/>
      <c r="W115" s="84"/>
      <c r="X115" s="84"/>
      <c r="Y115" s="84"/>
      <c r="Z115" s="84"/>
      <c r="AA115" s="84"/>
      <c r="AB115" s="49"/>
      <c r="AC115" s="47"/>
      <c r="AD115" s="47"/>
    </row>
    <row r="116" spans="1:30" ht="3" customHeight="1">
      <c r="A116" s="47"/>
      <c r="B116" s="49"/>
      <c r="C116" s="88" t="str">
        <f>IF(C111="","-",'計算シート'!EH61)</f>
        <v>-</v>
      </c>
      <c r="D116" s="86"/>
      <c r="E116" s="86"/>
      <c r="F116" s="85" t="s">
        <v>92</v>
      </c>
      <c r="G116" s="85" t="s">
        <v>120</v>
      </c>
      <c r="H116" s="86"/>
      <c r="I116" s="85"/>
      <c r="J116" s="85" t="s">
        <v>121</v>
      </c>
      <c r="K116" s="89" t="str">
        <f>IF(C111="","-",'計算シート'!EI61)</f>
        <v>-</v>
      </c>
      <c r="L116" s="86"/>
      <c r="M116" s="86"/>
      <c r="N116" s="84" t="s">
        <v>122</v>
      </c>
      <c r="O116" s="49"/>
      <c r="P116" s="49"/>
      <c r="Q116" s="90"/>
      <c r="R116" s="86"/>
      <c r="S116" s="84"/>
      <c r="T116" s="84"/>
      <c r="U116" s="84"/>
      <c r="V116" s="84"/>
      <c r="W116" s="84"/>
      <c r="X116" s="84"/>
      <c r="Y116" s="84"/>
      <c r="Z116" s="84"/>
      <c r="AA116" s="84"/>
      <c r="AB116" s="49"/>
      <c r="AC116" s="47"/>
      <c r="AD116" s="47"/>
    </row>
    <row r="117" spans="1:30" ht="3" customHeight="1">
      <c r="A117" s="47"/>
      <c r="B117" s="49"/>
      <c r="C117" s="86"/>
      <c r="D117" s="86"/>
      <c r="E117" s="86"/>
      <c r="F117" s="85"/>
      <c r="G117" s="85"/>
      <c r="H117" s="84"/>
      <c r="I117" s="84"/>
      <c r="J117" s="85"/>
      <c r="K117" s="86"/>
      <c r="L117" s="86"/>
      <c r="M117" s="86"/>
      <c r="N117" s="84"/>
      <c r="O117" s="49"/>
      <c r="P117" s="49"/>
      <c r="Q117" s="90">
        <v>18</v>
      </c>
      <c r="R117" s="86">
        <f>'入力シート'!U39</f>
      </c>
      <c r="S117" s="84">
        <f>IF($R117="","",'入力シート'!V39)</f>
      </c>
      <c r="T117" s="84">
        <f>IF($R117="","",'入力シート'!W39)</f>
      </c>
      <c r="U117" s="84">
        <f>IF($R117="","",'入力シート'!X39)</f>
      </c>
      <c r="V117" s="84">
        <f>IF($R117="","",'入力シート'!Y39)</f>
      </c>
      <c r="W117" s="84">
        <f>IF($R117="","",'入力シート'!AA39)</f>
      </c>
      <c r="X117" s="84">
        <f>IF($R117="","",'入力シート'!AB39)</f>
      </c>
      <c r="Y117" s="84">
        <f>IF($R117="","",'入力シート'!AC39)</f>
      </c>
      <c r="Z117" s="84">
        <f>IF($R117="","",'入力シート'!AD39)</f>
      </c>
      <c r="AA117" s="84">
        <f>IF($R117="","",'入力シート'!AE39)</f>
      </c>
      <c r="AB117" s="49"/>
      <c r="AC117" s="47"/>
      <c r="AD117" s="47"/>
    </row>
    <row r="118" spans="1:30" ht="3" customHeight="1">
      <c r="A118" s="47"/>
      <c r="B118" s="49"/>
      <c r="C118" s="86"/>
      <c r="D118" s="86"/>
      <c r="E118" s="86"/>
      <c r="F118" s="85"/>
      <c r="G118" s="85"/>
      <c r="H118" s="86" t="str">
        <f>IF(C111="","-",'計算シート'!$EE$62)</f>
        <v>-</v>
      </c>
      <c r="I118" s="85" t="s">
        <v>116</v>
      </c>
      <c r="J118" s="85"/>
      <c r="K118" s="86"/>
      <c r="L118" s="86"/>
      <c r="M118" s="86"/>
      <c r="N118" s="84"/>
      <c r="O118" s="49"/>
      <c r="P118" s="49"/>
      <c r="Q118" s="90"/>
      <c r="R118" s="86"/>
      <c r="S118" s="84"/>
      <c r="T118" s="84"/>
      <c r="U118" s="84"/>
      <c r="V118" s="84"/>
      <c r="W118" s="84"/>
      <c r="X118" s="84"/>
      <c r="Y118" s="84"/>
      <c r="Z118" s="84"/>
      <c r="AA118" s="84"/>
      <c r="AB118" s="49"/>
      <c r="AC118" s="47"/>
      <c r="AD118" s="47"/>
    </row>
    <row r="119" spans="1:30" ht="3" customHeight="1">
      <c r="A119" s="47"/>
      <c r="B119" s="49"/>
      <c r="C119" s="62"/>
      <c r="D119" s="62"/>
      <c r="E119" s="62"/>
      <c r="F119" s="62"/>
      <c r="G119" s="62"/>
      <c r="H119" s="86"/>
      <c r="I119" s="85"/>
      <c r="J119" s="62"/>
      <c r="K119" s="62"/>
      <c r="L119" s="62"/>
      <c r="M119" s="62"/>
      <c r="N119" s="62"/>
      <c r="O119" s="49"/>
      <c r="P119" s="49"/>
      <c r="Q119" s="90"/>
      <c r="R119" s="86"/>
      <c r="S119" s="84"/>
      <c r="T119" s="84"/>
      <c r="U119" s="84"/>
      <c r="V119" s="84"/>
      <c r="W119" s="84"/>
      <c r="X119" s="84"/>
      <c r="Y119" s="84"/>
      <c r="Z119" s="84"/>
      <c r="AA119" s="84"/>
      <c r="AB119" s="49"/>
      <c r="AC119" s="47"/>
      <c r="AD119" s="47"/>
    </row>
    <row r="120" spans="1:30" ht="3" customHeight="1">
      <c r="A120" s="47"/>
      <c r="B120" s="49"/>
      <c r="C120" s="62"/>
      <c r="D120" s="62"/>
      <c r="E120" s="62"/>
      <c r="F120" s="62"/>
      <c r="G120" s="62"/>
      <c r="H120" s="86"/>
      <c r="I120" s="85"/>
      <c r="J120" s="62"/>
      <c r="K120" s="62"/>
      <c r="L120" s="62"/>
      <c r="M120" s="62"/>
      <c r="N120" s="62"/>
      <c r="O120" s="49"/>
      <c r="P120" s="49"/>
      <c r="Q120" s="90">
        <v>19</v>
      </c>
      <c r="R120" s="86">
        <f>'入力シート'!U41</f>
      </c>
      <c r="S120" s="84">
        <f>IF($R120="","",'入力シート'!V41)</f>
      </c>
      <c r="T120" s="84">
        <f>IF($R120="","",'入力シート'!W41)</f>
      </c>
      <c r="U120" s="84">
        <f>IF($R120="","",'入力シート'!X41)</f>
      </c>
      <c r="V120" s="84">
        <f>IF($R120="","",'入力シート'!Y41)</f>
      </c>
      <c r="W120" s="84">
        <f>IF($R120="","",'入力シート'!AA41)</f>
      </c>
      <c r="X120" s="84">
        <f>IF($R120="","",'入力シート'!AB41)</f>
      </c>
      <c r="Y120" s="84">
        <f>IF($R120="","",'入力シート'!AC41)</f>
      </c>
      <c r="Z120" s="84">
        <f>IF($R120="","",'入力シート'!AD41)</f>
      </c>
      <c r="AA120" s="84">
        <f>IF($R120="","",'入力シート'!AE41)</f>
      </c>
      <c r="AB120" s="49"/>
      <c r="AC120" s="47"/>
      <c r="AD120" s="47"/>
    </row>
    <row r="121" spans="1:30" ht="3" customHeight="1">
      <c r="A121" s="47"/>
      <c r="B121" s="4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  <c r="O121" s="49"/>
      <c r="P121" s="49"/>
      <c r="Q121" s="90"/>
      <c r="R121" s="86"/>
      <c r="S121" s="84"/>
      <c r="T121" s="84"/>
      <c r="U121" s="84"/>
      <c r="V121" s="84"/>
      <c r="W121" s="84"/>
      <c r="X121" s="84"/>
      <c r="Y121" s="84"/>
      <c r="Z121" s="84"/>
      <c r="AA121" s="84"/>
      <c r="AB121" s="49"/>
      <c r="AC121" s="47"/>
      <c r="AD121" s="47"/>
    </row>
    <row r="122" spans="1:30" ht="3" customHeight="1">
      <c r="A122" s="47"/>
      <c r="B122" s="49"/>
      <c r="C122" s="69"/>
      <c r="D122" s="69"/>
      <c r="E122" s="69"/>
      <c r="F122" s="69"/>
      <c r="G122" s="69"/>
      <c r="H122" s="69"/>
      <c r="I122" s="69"/>
      <c r="J122" s="69"/>
      <c r="K122" s="69"/>
      <c r="L122" s="69"/>
      <c r="M122" s="69"/>
      <c r="N122" s="69"/>
      <c r="O122" s="49"/>
      <c r="P122" s="49"/>
      <c r="Q122" s="90"/>
      <c r="R122" s="86"/>
      <c r="S122" s="84"/>
      <c r="T122" s="84"/>
      <c r="U122" s="84"/>
      <c r="V122" s="84"/>
      <c r="W122" s="84"/>
      <c r="X122" s="84"/>
      <c r="Y122" s="84"/>
      <c r="Z122" s="84"/>
      <c r="AA122" s="84"/>
      <c r="AB122" s="49"/>
      <c r="AC122" s="47"/>
      <c r="AD122" s="47"/>
    </row>
    <row r="123" spans="1:30" ht="3" customHeight="1">
      <c r="A123" s="47"/>
      <c r="B123" s="49"/>
      <c r="C123" s="69"/>
      <c r="D123" s="69"/>
      <c r="E123" s="69"/>
      <c r="F123" s="69"/>
      <c r="G123" s="69"/>
      <c r="H123" s="69"/>
      <c r="I123" s="69"/>
      <c r="J123" s="69"/>
      <c r="K123" s="69"/>
      <c r="L123" s="69"/>
      <c r="M123" s="69"/>
      <c r="N123" s="69"/>
      <c r="O123" s="49"/>
      <c r="P123" s="49"/>
      <c r="Q123" s="90">
        <v>20</v>
      </c>
      <c r="R123" s="86">
        <f>'入力シート'!U43</f>
      </c>
      <c r="S123" s="84">
        <f>IF($R123="","",'入力シート'!V43)</f>
      </c>
      <c r="T123" s="84">
        <f>IF($R123="","",'入力シート'!W43)</f>
      </c>
      <c r="U123" s="84">
        <f>IF($R123="","",'入力シート'!X43)</f>
      </c>
      <c r="V123" s="84">
        <f>IF($R123="","",'入力シート'!Y43)</f>
      </c>
      <c r="W123" s="84">
        <f>IF($R123="","",'入力シート'!AA43)</f>
      </c>
      <c r="X123" s="84">
        <f>IF($R123="","",'入力シート'!AB43)</f>
      </c>
      <c r="Y123" s="84">
        <f>IF($R123="","",'入力シート'!AC43)</f>
      </c>
      <c r="Z123" s="84">
        <f>IF($R123="","",'入力シート'!AD43)</f>
      </c>
      <c r="AA123" s="84">
        <f>IF($R123="","",'入力シート'!AE43)</f>
      </c>
      <c r="AB123" s="49"/>
      <c r="AC123" s="47"/>
      <c r="AD123" s="47"/>
    </row>
    <row r="124" spans="1:30" ht="3" customHeight="1">
      <c r="A124" s="47"/>
      <c r="B124" s="49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69"/>
      <c r="N124" s="69"/>
      <c r="O124" s="49"/>
      <c r="P124" s="49"/>
      <c r="Q124" s="90"/>
      <c r="R124" s="86"/>
      <c r="S124" s="84"/>
      <c r="T124" s="84"/>
      <c r="U124" s="84"/>
      <c r="V124" s="84"/>
      <c r="W124" s="84"/>
      <c r="X124" s="84"/>
      <c r="Y124" s="84"/>
      <c r="Z124" s="84"/>
      <c r="AA124" s="84"/>
      <c r="AB124" s="49"/>
      <c r="AC124" s="47"/>
      <c r="AD124" s="47"/>
    </row>
    <row r="125" spans="1:30" ht="3" customHeight="1">
      <c r="A125" s="47"/>
      <c r="B125" s="49"/>
      <c r="C125" s="69"/>
      <c r="D125" s="69"/>
      <c r="E125" s="69"/>
      <c r="F125" s="69"/>
      <c r="G125" s="69"/>
      <c r="H125" s="69"/>
      <c r="I125" s="69"/>
      <c r="J125" s="69"/>
      <c r="K125" s="69"/>
      <c r="L125" s="69"/>
      <c r="M125" s="69"/>
      <c r="N125" s="69"/>
      <c r="O125" s="49"/>
      <c r="P125" s="49"/>
      <c r="Q125" s="90"/>
      <c r="R125" s="86"/>
      <c r="S125" s="84"/>
      <c r="T125" s="84"/>
      <c r="U125" s="84"/>
      <c r="V125" s="84"/>
      <c r="W125" s="84"/>
      <c r="X125" s="84"/>
      <c r="Y125" s="84"/>
      <c r="Z125" s="84"/>
      <c r="AA125" s="84"/>
      <c r="AB125" s="49"/>
      <c r="AC125" s="47"/>
      <c r="AD125" s="47"/>
    </row>
    <row r="126" spans="1:30" ht="3" customHeight="1">
      <c r="A126" s="47"/>
      <c r="B126" s="49"/>
      <c r="C126" s="70"/>
      <c r="D126" s="70"/>
      <c r="E126" s="69"/>
      <c r="F126" s="70"/>
      <c r="G126" s="69"/>
      <c r="H126" s="70"/>
      <c r="I126" s="70"/>
      <c r="J126" s="69"/>
      <c r="K126" s="70"/>
      <c r="L126" s="69"/>
      <c r="M126" s="70"/>
      <c r="N126" s="69"/>
      <c r="O126" s="49"/>
      <c r="P126" s="49"/>
      <c r="Q126" s="49"/>
      <c r="R126" s="67"/>
      <c r="S126" s="49"/>
      <c r="T126" s="49"/>
      <c r="U126" s="49"/>
      <c r="V126" s="49"/>
      <c r="W126" s="67"/>
      <c r="X126" s="49"/>
      <c r="Y126" s="49"/>
      <c r="Z126" s="49"/>
      <c r="AA126" s="49"/>
      <c r="AB126" s="49"/>
      <c r="AC126" s="47"/>
      <c r="AD126" s="47"/>
    </row>
    <row r="127" spans="1:30" ht="10.5" customHeight="1">
      <c r="A127" s="47"/>
      <c r="B127" s="49"/>
      <c r="C127" s="46" t="str">
        <f>IF(C3="","Ａ＝",IF(C15="","Ａ＋Ｂ＝",IF(C27="","Ａ＋Ｂ＋Ｃ＝",IF(C39="","Ａ＋Ｂ＋Ｃ＋Ｄ＝",IF(C51="","Ａ＋Ｂ＋Ｃ＋Ｄ＋Ｅ＝",C134)))))</f>
        <v>Ａ＋Ｂ＋Ｃ＋Ｄ＋Ｅ＋Ｆ＝</v>
      </c>
      <c r="K127" s="94" t="e">
        <f>'計算シート'!EI62</f>
        <v>#N/A</v>
      </c>
      <c r="L127" s="95"/>
      <c r="M127" s="95"/>
      <c r="N127" s="46" t="s">
        <v>92</v>
      </c>
      <c r="O127" s="49"/>
      <c r="P127" s="46" t="s">
        <v>128</v>
      </c>
      <c r="T127" s="95">
        <f>'計算シート'!EF62</f>
        <v>0</v>
      </c>
      <c r="U127" s="95"/>
      <c r="V127" s="46" t="s">
        <v>2</v>
      </c>
      <c r="W127" s="67"/>
      <c r="X127" s="49"/>
      <c r="Y127" s="49"/>
      <c r="Z127" s="49"/>
      <c r="AA127" s="49"/>
      <c r="AB127" s="49"/>
      <c r="AC127" s="47"/>
      <c r="AD127" s="47"/>
    </row>
    <row r="128" spans="1:30" ht="3" customHeight="1">
      <c r="A128" s="47"/>
      <c r="B128" s="49"/>
      <c r="C128" s="49"/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67"/>
      <c r="S128" s="49"/>
      <c r="T128" s="100"/>
      <c r="U128" s="100"/>
      <c r="V128" s="49"/>
      <c r="W128" s="67"/>
      <c r="X128" s="49"/>
      <c r="Y128" s="49"/>
      <c r="Z128" s="49"/>
      <c r="AA128" s="49"/>
      <c r="AB128" s="49"/>
      <c r="AC128" s="47"/>
      <c r="AD128" s="47"/>
    </row>
    <row r="129" spans="1:30" ht="10.5" customHeight="1">
      <c r="A129" s="47"/>
      <c r="B129" s="49"/>
      <c r="G129" s="46" t="s">
        <v>124</v>
      </c>
      <c r="K129" s="96" t="e">
        <f>'計算シート'!EI63</f>
        <v>#N/A</v>
      </c>
      <c r="L129" s="95"/>
      <c r="M129" s="95"/>
      <c r="N129" s="46" t="s">
        <v>92</v>
      </c>
      <c r="O129" s="49"/>
      <c r="P129" s="46" t="s">
        <v>129</v>
      </c>
      <c r="T129" s="95">
        <f>'計算シート'!EG62</f>
        <v>0</v>
      </c>
      <c r="U129" s="95"/>
      <c r="V129" s="46" t="s">
        <v>2</v>
      </c>
      <c r="W129" s="67"/>
      <c r="X129" s="49"/>
      <c r="Y129" s="49"/>
      <c r="Z129" s="49"/>
      <c r="AA129" s="49"/>
      <c r="AB129" s="49"/>
      <c r="AC129" s="47"/>
      <c r="AD129" s="47"/>
    </row>
    <row r="130" spans="1:30" ht="3" customHeight="1">
      <c r="A130" s="47"/>
      <c r="B130" s="49"/>
      <c r="C130" s="49"/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  <c r="P130" s="49"/>
      <c r="Q130" s="49"/>
      <c r="R130" s="67"/>
      <c r="S130" s="49"/>
      <c r="T130" s="100"/>
      <c r="U130" s="100"/>
      <c r="V130" s="49"/>
      <c r="W130" s="67"/>
      <c r="X130" s="49"/>
      <c r="Y130" s="49"/>
      <c r="Z130" s="49"/>
      <c r="AA130" s="49"/>
      <c r="AB130" s="49"/>
      <c r="AC130" s="47"/>
      <c r="AD130" s="47"/>
    </row>
    <row r="131" spans="1:30" ht="10.5" customHeight="1">
      <c r="A131" s="47"/>
      <c r="B131" s="49"/>
      <c r="C131" s="74" t="s">
        <v>134</v>
      </c>
      <c r="D131" s="74"/>
      <c r="E131" s="75"/>
      <c r="F131" s="75"/>
      <c r="G131" s="75" t="s">
        <v>125</v>
      </c>
      <c r="H131" s="75"/>
      <c r="I131" s="75"/>
      <c r="J131" s="75"/>
      <c r="K131" s="97" t="e">
        <f>'計算シート'!EI66</f>
        <v>#N/A</v>
      </c>
      <c r="L131" s="98"/>
      <c r="M131" s="98"/>
      <c r="N131" s="46" t="s">
        <v>92</v>
      </c>
      <c r="O131" s="49"/>
      <c r="P131" s="46" t="s">
        <v>130</v>
      </c>
      <c r="T131" s="95">
        <f>'計算シート'!EE62</f>
        <v>0</v>
      </c>
      <c r="U131" s="95"/>
      <c r="V131" s="46" t="s">
        <v>2</v>
      </c>
      <c r="W131" s="67"/>
      <c r="X131" s="49"/>
      <c r="Y131" s="49"/>
      <c r="Z131" s="49"/>
      <c r="AA131" s="49"/>
      <c r="AB131" s="49"/>
      <c r="AC131" s="47"/>
      <c r="AD131" s="47"/>
    </row>
    <row r="132" spans="1:30" ht="4.5" customHeight="1">
      <c r="A132" s="47"/>
      <c r="B132" s="49"/>
      <c r="C132" s="49"/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  <c r="P132" s="49"/>
      <c r="Q132" s="49"/>
      <c r="R132" s="67"/>
      <c r="S132" s="49"/>
      <c r="T132" s="49"/>
      <c r="U132" s="49"/>
      <c r="V132" s="49"/>
      <c r="W132" s="67"/>
      <c r="X132" s="49"/>
      <c r="Y132" s="49"/>
      <c r="Z132" s="49"/>
      <c r="AA132" s="49"/>
      <c r="AB132" s="49"/>
      <c r="AC132" s="47"/>
      <c r="AD132" s="47"/>
    </row>
    <row r="133" spans="1:30" ht="12" customHeight="1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65"/>
      <c r="S133" s="47"/>
      <c r="T133" s="47"/>
      <c r="U133" s="47"/>
      <c r="V133" s="47"/>
      <c r="W133" s="65"/>
      <c r="X133" s="47"/>
      <c r="Y133" s="47"/>
      <c r="Z133" s="47"/>
      <c r="AA133" s="47"/>
      <c r="AB133" s="47"/>
      <c r="AC133" s="47"/>
      <c r="AD133" s="47"/>
    </row>
    <row r="134" ht="12" customHeight="1">
      <c r="C134" s="46" t="str">
        <f>IF(C63="","Ａ＋Ｂ＋Ｃ＋Ｄ＋Ｅ＝",IF(C75="","Ａ＋Ｂ＋Ｃ＋Ｄ＋Ｅ＋Ｆ＝",IF(C87="","Ａ＋Ｂ＋Ｃ＋Ｄ＋Ｅ＋Ｆ＋Ｇ＝",IF(C99="","Ａ＋Ｂ＋Ｃ＋Ｄ＋Ｅ＋Ｆ＋Ｇ＋Ｈ＝",IF(C111="","Ａ＋Ｂ＋Ｃ＋Ｄ＋Ｅ＋Ｆ＋Ｇ＋Ｈ＋Ｉ＝","Ａ＋Ｂ＋Ｃ＋Ｄ＋Ｅ＋Ｆ＋Ｇ＋Ｈ＋Ｉ＋Ｊ＝")))))</f>
        <v>Ａ＋Ｂ＋Ｃ＋Ｄ＋Ｅ＋Ｆ＝</v>
      </c>
    </row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</sheetData>
  <sheetProtection sheet="1" objects="1" scenarios="1"/>
  <mergeCells count="678">
    <mergeCell ref="T131:U131"/>
    <mergeCell ref="P63:R65"/>
    <mergeCell ref="T127:U127"/>
    <mergeCell ref="T128:U128"/>
    <mergeCell ref="T129:U129"/>
    <mergeCell ref="Q123:Q125"/>
    <mergeCell ref="Q120:Q122"/>
    <mergeCell ref="R120:R122"/>
    <mergeCell ref="S120:S122"/>
    <mergeCell ref="Q117:Q119"/>
    <mergeCell ref="T130:U130"/>
    <mergeCell ref="X9:X11"/>
    <mergeCell ref="T120:T122"/>
    <mergeCell ref="U117:U119"/>
    <mergeCell ref="U111:U113"/>
    <mergeCell ref="U108:U110"/>
    <mergeCell ref="U105:U107"/>
    <mergeCell ref="X102:X104"/>
    <mergeCell ref="U102:U104"/>
    <mergeCell ref="V102:V104"/>
    <mergeCell ref="R27:R29"/>
    <mergeCell ref="X3:X5"/>
    <mergeCell ref="W6:W8"/>
    <mergeCell ref="X6:X8"/>
    <mergeCell ref="R15:R17"/>
    <mergeCell ref="R18:R20"/>
    <mergeCell ref="R21:R23"/>
    <mergeCell ref="R24:R26"/>
    <mergeCell ref="S3:S5"/>
    <mergeCell ref="T3:T5"/>
    <mergeCell ref="T6:T8"/>
    <mergeCell ref="W9:W11"/>
    <mergeCell ref="T9:T11"/>
    <mergeCell ref="R30:R32"/>
    <mergeCell ref="R6:R8"/>
    <mergeCell ref="U6:U8"/>
    <mergeCell ref="V6:V8"/>
    <mergeCell ref="V12:V14"/>
    <mergeCell ref="S6:S8"/>
    <mergeCell ref="S9:S11"/>
    <mergeCell ref="R33:R35"/>
    <mergeCell ref="X123:X125"/>
    <mergeCell ref="R123:R125"/>
    <mergeCell ref="S123:S125"/>
    <mergeCell ref="T123:T125"/>
    <mergeCell ref="U123:U125"/>
    <mergeCell ref="V123:V125"/>
    <mergeCell ref="W123:W125"/>
    <mergeCell ref="U120:U122"/>
    <mergeCell ref="R117:R119"/>
    <mergeCell ref="Y123:Y125"/>
    <mergeCell ref="Z123:Z125"/>
    <mergeCell ref="AA123:AA125"/>
    <mergeCell ref="Y120:Y122"/>
    <mergeCell ref="Z120:Z122"/>
    <mergeCell ref="AA120:AA122"/>
    <mergeCell ref="AA117:AA119"/>
    <mergeCell ref="V120:V122"/>
    <mergeCell ref="W120:W122"/>
    <mergeCell ref="X120:X122"/>
    <mergeCell ref="V117:V119"/>
    <mergeCell ref="W117:W119"/>
    <mergeCell ref="X117:X119"/>
    <mergeCell ref="S117:S119"/>
    <mergeCell ref="T117:T119"/>
    <mergeCell ref="U114:U116"/>
    <mergeCell ref="Z114:Z116"/>
    <mergeCell ref="Y117:Y119"/>
    <mergeCell ref="Z117:Z119"/>
    <mergeCell ref="AA114:AA116"/>
    <mergeCell ref="Q114:Q116"/>
    <mergeCell ref="R114:R116"/>
    <mergeCell ref="S114:S116"/>
    <mergeCell ref="T114:T116"/>
    <mergeCell ref="Y111:Y113"/>
    <mergeCell ref="Z111:Z113"/>
    <mergeCell ref="AA111:AA113"/>
    <mergeCell ref="V114:V116"/>
    <mergeCell ref="W114:W116"/>
    <mergeCell ref="X114:X116"/>
    <mergeCell ref="V111:V113"/>
    <mergeCell ref="W111:W113"/>
    <mergeCell ref="X111:X113"/>
    <mergeCell ref="Y114:Y116"/>
    <mergeCell ref="Q111:Q113"/>
    <mergeCell ref="R111:R113"/>
    <mergeCell ref="S111:S113"/>
    <mergeCell ref="T111:T113"/>
    <mergeCell ref="Z108:Z110"/>
    <mergeCell ref="AA108:AA110"/>
    <mergeCell ref="Q108:Q110"/>
    <mergeCell ref="R108:R110"/>
    <mergeCell ref="S108:S110"/>
    <mergeCell ref="T108:T110"/>
    <mergeCell ref="Y105:Y107"/>
    <mergeCell ref="Z105:Z107"/>
    <mergeCell ref="AA105:AA107"/>
    <mergeCell ref="V108:V110"/>
    <mergeCell ref="W108:W110"/>
    <mergeCell ref="X108:X110"/>
    <mergeCell ref="V105:V107"/>
    <mergeCell ref="W105:W107"/>
    <mergeCell ref="X105:X107"/>
    <mergeCell ref="Y108:Y110"/>
    <mergeCell ref="Q105:Q107"/>
    <mergeCell ref="R105:R107"/>
    <mergeCell ref="S105:S107"/>
    <mergeCell ref="T105:T107"/>
    <mergeCell ref="Y102:Y104"/>
    <mergeCell ref="Z102:Z104"/>
    <mergeCell ref="AA102:AA104"/>
    <mergeCell ref="Y99:Y101"/>
    <mergeCell ref="Z99:Z101"/>
    <mergeCell ref="AA99:AA101"/>
    <mergeCell ref="Q102:Q104"/>
    <mergeCell ref="R102:R104"/>
    <mergeCell ref="S102:S104"/>
    <mergeCell ref="T102:T104"/>
    <mergeCell ref="W102:W104"/>
    <mergeCell ref="U99:U101"/>
    <mergeCell ref="V99:V101"/>
    <mergeCell ref="W99:W101"/>
    <mergeCell ref="X99:X101"/>
    <mergeCell ref="Q99:Q101"/>
    <mergeCell ref="R99:R101"/>
    <mergeCell ref="S99:S101"/>
    <mergeCell ref="T99:T101"/>
    <mergeCell ref="X96:X98"/>
    <mergeCell ref="Y96:Y98"/>
    <mergeCell ref="Z96:Z98"/>
    <mergeCell ref="AA96:AA98"/>
    <mergeCell ref="Y93:Y95"/>
    <mergeCell ref="Z93:Z95"/>
    <mergeCell ref="AA93:AA95"/>
    <mergeCell ref="Q96:Q98"/>
    <mergeCell ref="R96:R98"/>
    <mergeCell ref="S96:S98"/>
    <mergeCell ref="T96:T98"/>
    <mergeCell ref="U96:U98"/>
    <mergeCell ref="V96:V98"/>
    <mergeCell ref="W96:W98"/>
    <mergeCell ref="U93:U95"/>
    <mergeCell ref="V93:V95"/>
    <mergeCell ref="W93:W95"/>
    <mergeCell ref="X93:X95"/>
    <mergeCell ref="Q93:Q95"/>
    <mergeCell ref="R93:R95"/>
    <mergeCell ref="S93:S95"/>
    <mergeCell ref="T93:T95"/>
    <mergeCell ref="X90:X92"/>
    <mergeCell ref="Y90:Y92"/>
    <mergeCell ref="Z90:Z92"/>
    <mergeCell ref="AA90:AA92"/>
    <mergeCell ref="Y87:Y89"/>
    <mergeCell ref="Z87:Z89"/>
    <mergeCell ref="AA87:AA89"/>
    <mergeCell ref="Q90:Q92"/>
    <mergeCell ref="R90:R92"/>
    <mergeCell ref="S90:S92"/>
    <mergeCell ref="T90:T92"/>
    <mergeCell ref="U90:U92"/>
    <mergeCell ref="V90:V92"/>
    <mergeCell ref="W90:W92"/>
    <mergeCell ref="U87:U89"/>
    <mergeCell ref="V87:V89"/>
    <mergeCell ref="W87:W89"/>
    <mergeCell ref="X87:X89"/>
    <mergeCell ref="Q87:Q89"/>
    <mergeCell ref="R87:R89"/>
    <mergeCell ref="S87:S89"/>
    <mergeCell ref="T87:T89"/>
    <mergeCell ref="X84:X86"/>
    <mergeCell ref="Y84:Y86"/>
    <mergeCell ref="Z84:Z86"/>
    <mergeCell ref="AA84:AA86"/>
    <mergeCell ref="Y81:Y83"/>
    <mergeCell ref="Z81:Z83"/>
    <mergeCell ref="AA81:AA83"/>
    <mergeCell ref="Q84:Q86"/>
    <mergeCell ref="R84:R86"/>
    <mergeCell ref="S84:S86"/>
    <mergeCell ref="T84:T86"/>
    <mergeCell ref="U84:U86"/>
    <mergeCell ref="V84:V86"/>
    <mergeCell ref="W84:W86"/>
    <mergeCell ref="U81:U83"/>
    <mergeCell ref="V81:V83"/>
    <mergeCell ref="W81:W83"/>
    <mergeCell ref="X81:X83"/>
    <mergeCell ref="Q81:Q83"/>
    <mergeCell ref="R81:R83"/>
    <mergeCell ref="S81:S83"/>
    <mergeCell ref="T81:T83"/>
    <mergeCell ref="X78:X80"/>
    <mergeCell ref="Y78:Y80"/>
    <mergeCell ref="Z78:Z80"/>
    <mergeCell ref="AA78:AA80"/>
    <mergeCell ref="Y75:Y77"/>
    <mergeCell ref="Z75:Z77"/>
    <mergeCell ref="AA75:AA77"/>
    <mergeCell ref="Q78:Q80"/>
    <mergeCell ref="R78:R80"/>
    <mergeCell ref="S78:S80"/>
    <mergeCell ref="T78:T80"/>
    <mergeCell ref="U78:U80"/>
    <mergeCell ref="V78:V80"/>
    <mergeCell ref="W78:W80"/>
    <mergeCell ref="U75:U77"/>
    <mergeCell ref="V75:V77"/>
    <mergeCell ref="W75:W77"/>
    <mergeCell ref="X75:X77"/>
    <mergeCell ref="Q75:Q77"/>
    <mergeCell ref="R75:R77"/>
    <mergeCell ref="S75:S77"/>
    <mergeCell ref="T75:T77"/>
    <mergeCell ref="X72:X74"/>
    <mergeCell ref="Y72:Y74"/>
    <mergeCell ref="Z72:Z74"/>
    <mergeCell ref="AA72:AA74"/>
    <mergeCell ref="Y69:Y71"/>
    <mergeCell ref="Z69:Z71"/>
    <mergeCell ref="AA69:AA71"/>
    <mergeCell ref="Q72:Q74"/>
    <mergeCell ref="R72:R74"/>
    <mergeCell ref="S72:S74"/>
    <mergeCell ref="T72:T74"/>
    <mergeCell ref="U72:U74"/>
    <mergeCell ref="V72:V74"/>
    <mergeCell ref="W72:W74"/>
    <mergeCell ref="Z66:Z68"/>
    <mergeCell ref="AA66:AA68"/>
    <mergeCell ref="Q69:Q71"/>
    <mergeCell ref="R69:R71"/>
    <mergeCell ref="S69:S71"/>
    <mergeCell ref="T69:T71"/>
    <mergeCell ref="U69:U71"/>
    <mergeCell ref="V69:V71"/>
    <mergeCell ref="W69:W71"/>
    <mergeCell ref="X69:X71"/>
    <mergeCell ref="AA63:AA65"/>
    <mergeCell ref="Q66:Q68"/>
    <mergeCell ref="R66:R68"/>
    <mergeCell ref="S66:S68"/>
    <mergeCell ref="T66:T68"/>
    <mergeCell ref="U66:U68"/>
    <mergeCell ref="V66:V68"/>
    <mergeCell ref="W66:W68"/>
    <mergeCell ref="X66:X68"/>
    <mergeCell ref="Y66:Y68"/>
    <mergeCell ref="W63:W65"/>
    <mergeCell ref="X63:X65"/>
    <mergeCell ref="Y63:Y65"/>
    <mergeCell ref="Z63:Z65"/>
    <mergeCell ref="S63:S65"/>
    <mergeCell ref="T63:T65"/>
    <mergeCell ref="U63:U65"/>
    <mergeCell ref="V63:V65"/>
    <mergeCell ref="U60:U62"/>
    <mergeCell ref="V60:V62"/>
    <mergeCell ref="Y60:Y62"/>
    <mergeCell ref="Z60:Z62"/>
    <mergeCell ref="Q60:Q62"/>
    <mergeCell ref="S60:S62"/>
    <mergeCell ref="T60:T62"/>
    <mergeCell ref="R60:R62"/>
    <mergeCell ref="Y57:Y59"/>
    <mergeCell ref="Z57:Z59"/>
    <mergeCell ref="AA57:AA59"/>
    <mergeCell ref="W60:W62"/>
    <mergeCell ref="X60:X62"/>
    <mergeCell ref="AA60:AA62"/>
    <mergeCell ref="Y54:Y56"/>
    <mergeCell ref="Z54:Z56"/>
    <mergeCell ref="AA54:AA56"/>
    <mergeCell ref="Q57:Q59"/>
    <mergeCell ref="S57:S59"/>
    <mergeCell ref="T57:T59"/>
    <mergeCell ref="U57:U59"/>
    <mergeCell ref="V57:V59"/>
    <mergeCell ref="W57:W59"/>
    <mergeCell ref="X57:X59"/>
    <mergeCell ref="V54:V56"/>
    <mergeCell ref="W54:W56"/>
    <mergeCell ref="X54:X56"/>
    <mergeCell ref="Q54:Q56"/>
    <mergeCell ref="S54:S56"/>
    <mergeCell ref="T54:T56"/>
    <mergeCell ref="U54:U56"/>
    <mergeCell ref="R54:R56"/>
    <mergeCell ref="J116:J118"/>
    <mergeCell ref="K116:M118"/>
    <mergeCell ref="N116:N118"/>
    <mergeCell ref="H117:I117"/>
    <mergeCell ref="H118:H120"/>
    <mergeCell ref="I118:I120"/>
    <mergeCell ref="H114:H116"/>
    <mergeCell ref="I114:I116"/>
    <mergeCell ref="C116:E118"/>
    <mergeCell ref="F116:F118"/>
    <mergeCell ref="G116:G118"/>
    <mergeCell ref="G111:G113"/>
    <mergeCell ref="H111:H113"/>
    <mergeCell ref="I111:I113"/>
    <mergeCell ref="J111:J113"/>
    <mergeCell ref="C111:C113"/>
    <mergeCell ref="D111:D113"/>
    <mergeCell ref="E111:E113"/>
    <mergeCell ref="F111:F113"/>
    <mergeCell ref="N104:N106"/>
    <mergeCell ref="H105:I105"/>
    <mergeCell ref="H106:H108"/>
    <mergeCell ref="I106:I108"/>
    <mergeCell ref="G99:G101"/>
    <mergeCell ref="H99:H101"/>
    <mergeCell ref="I99:I101"/>
    <mergeCell ref="J99:J101"/>
    <mergeCell ref="C99:C101"/>
    <mergeCell ref="D99:D101"/>
    <mergeCell ref="E99:E101"/>
    <mergeCell ref="F99:F101"/>
    <mergeCell ref="N92:N94"/>
    <mergeCell ref="H93:I93"/>
    <mergeCell ref="H94:H96"/>
    <mergeCell ref="I94:I96"/>
    <mergeCell ref="N80:N82"/>
    <mergeCell ref="H81:I81"/>
    <mergeCell ref="H82:H84"/>
    <mergeCell ref="I82:I84"/>
    <mergeCell ref="C68:E70"/>
    <mergeCell ref="F68:F70"/>
    <mergeCell ref="G68:G70"/>
    <mergeCell ref="N56:N58"/>
    <mergeCell ref="H57:I57"/>
    <mergeCell ref="I58:I60"/>
    <mergeCell ref="H63:H65"/>
    <mergeCell ref="I63:I65"/>
    <mergeCell ref="J63:J65"/>
    <mergeCell ref="N68:N70"/>
    <mergeCell ref="F44:F46"/>
    <mergeCell ref="G44:G46"/>
    <mergeCell ref="J44:J46"/>
    <mergeCell ref="H42:H44"/>
    <mergeCell ref="I42:I44"/>
    <mergeCell ref="H46:H48"/>
    <mergeCell ref="H45:I45"/>
    <mergeCell ref="I46:I48"/>
    <mergeCell ref="K127:M127"/>
    <mergeCell ref="K129:M129"/>
    <mergeCell ref="K131:M131"/>
    <mergeCell ref="D15:D17"/>
    <mergeCell ref="E15:E17"/>
    <mergeCell ref="F15:F17"/>
    <mergeCell ref="G15:G17"/>
    <mergeCell ref="H15:H17"/>
    <mergeCell ref="I15:I17"/>
    <mergeCell ref="C44:E46"/>
    <mergeCell ref="K111:K113"/>
    <mergeCell ref="L111:L113"/>
    <mergeCell ref="M111:M113"/>
    <mergeCell ref="Q3:Q5"/>
    <mergeCell ref="Q6:Q8"/>
    <mergeCell ref="Q9:Q11"/>
    <mergeCell ref="Q12:Q14"/>
    <mergeCell ref="Q15:Q17"/>
    <mergeCell ref="Q18:Q20"/>
    <mergeCell ref="Q21:Q23"/>
    <mergeCell ref="R3:R5"/>
    <mergeCell ref="H102:H104"/>
    <mergeCell ref="I102:I104"/>
    <mergeCell ref="J104:J106"/>
    <mergeCell ref="K104:M106"/>
    <mergeCell ref="H78:H80"/>
    <mergeCell ref="I78:I80"/>
    <mergeCell ref="J80:J82"/>
    <mergeCell ref="K80:M82"/>
    <mergeCell ref="L27:L29"/>
    <mergeCell ref="S12:S14"/>
    <mergeCell ref="R9:R11"/>
    <mergeCell ref="R12:R14"/>
    <mergeCell ref="C104:E106"/>
    <mergeCell ref="F104:F106"/>
    <mergeCell ref="K99:K101"/>
    <mergeCell ref="L99:L101"/>
    <mergeCell ref="M99:M101"/>
    <mergeCell ref="G104:G106"/>
    <mergeCell ref="C92:E94"/>
    <mergeCell ref="Y3:Y5"/>
    <mergeCell ref="Z3:Z5"/>
    <mergeCell ref="Y6:Y8"/>
    <mergeCell ref="Z6:Z8"/>
    <mergeCell ref="AA3:AA5"/>
    <mergeCell ref="AA6:AA8"/>
    <mergeCell ref="U9:U11"/>
    <mergeCell ref="V9:V11"/>
    <mergeCell ref="Y9:Y11"/>
    <mergeCell ref="Z9:Z11"/>
    <mergeCell ref="AA9:AA11"/>
    <mergeCell ref="U3:U5"/>
    <mergeCell ref="V3:V5"/>
    <mergeCell ref="W3:W5"/>
    <mergeCell ref="X12:X14"/>
    <mergeCell ref="Y12:Y14"/>
    <mergeCell ref="H90:H92"/>
    <mergeCell ref="I90:I92"/>
    <mergeCell ref="J92:J94"/>
    <mergeCell ref="K92:M94"/>
    <mergeCell ref="I87:I89"/>
    <mergeCell ref="J87:J89"/>
    <mergeCell ref="K87:K89"/>
    <mergeCell ref="L87:L89"/>
    <mergeCell ref="Z12:Z14"/>
    <mergeCell ref="AA12:AA14"/>
    <mergeCell ref="T15:T17"/>
    <mergeCell ref="U15:U17"/>
    <mergeCell ref="V15:V17"/>
    <mergeCell ref="W15:W17"/>
    <mergeCell ref="X15:X17"/>
    <mergeCell ref="T12:T14"/>
    <mergeCell ref="U12:U14"/>
    <mergeCell ref="W12:W14"/>
    <mergeCell ref="F92:F94"/>
    <mergeCell ref="Y15:Y17"/>
    <mergeCell ref="Z15:Z17"/>
    <mergeCell ref="T18:T20"/>
    <mergeCell ref="U18:U20"/>
    <mergeCell ref="V18:V20"/>
    <mergeCell ref="W18:W20"/>
    <mergeCell ref="H87:H89"/>
    <mergeCell ref="G92:G94"/>
    <mergeCell ref="U21:U23"/>
    <mergeCell ref="F80:F82"/>
    <mergeCell ref="C80:E82"/>
    <mergeCell ref="C75:C77"/>
    <mergeCell ref="D75:D77"/>
    <mergeCell ref="E75:E77"/>
    <mergeCell ref="F75:F77"/>
    <mergeCell ref="C87:C89"/>
    <mergeCell ref="D87:D89"/>
    <mergeCell ref="E87:E89"/>
    <mergeCell ref="F87:F89"/>
    <mergeCell ref="M87:M89"/>
    <mergeCell ref="G87:G89"/>
    <mergeCell ref="M27:M29"/>
    <mergeCell ref="H30:H32"/>
    <mergeCell ref="H75:H77"/>
    <mergeCell ref="G80:G82"/>
    <mergeCell ref="I30:I32"/>
    <mergeCell ref="G56:G58"/>
    <mergeCell ref="H51:H53"/>
    <mergeCell ref="I51:I53"/>
    <mergeCell ref="AA15:AA17"/>
    <mergeCell ref="X18:X20"/>
    <mergeCell ref="Y18:Y20"/>
    <mergeCell ref="Z18:Z20"/>
    <mergeCell ref="AA18:AA20"/>
    <mergeCell ref="V21:V23"/>
    <mergeCell ref="Q24:Q26"/>
    <mergeCell ref="T24:T26"/>
    <mergeCell ref="U24:U26"/>
    <mergeCell ref="V24:V26"/>
    <mergeCell ref="T21:T23"/>
    <mergeCell ref="G75:G77"/>
    <mergeCell ref="J68:J70"/>
    <mergeCell ref="K68:M70"/>
    <mergeCell ref="I75:I77"/>
    <mergeCell ref="H69:I69"/>
    <mergeCell ref="H70:H72"/>
    <mergeCell ref="I70:I72"/>
    <mergeCell ref="H66:H68"/>
    <mergeCell ref="I66:I68"/>
    <mergeCell ref="Q27:Q29"/>
    <mergeCell ref="J75:J77"/>
    <mergeCell ref="K75:K77"/>
    <mergeCell ref="L75:L77"/>
    <mergeCell ref="M75:M77"/>
    <mergeCell ref="J32:J34"/>
    <mergeCell ref="K63:K65"/>
    <mergeCell ref="L63:L65"/>
    <mergeCell ref="M63:M65"/>
    <mergeCell ref="J56:J58"/>
    <mergeCell ref="Y21:Y23"/>
    <mergeCell ref="W24:W26"/>
    <mergeCell ref="X24:X26"/>
    <mergeCell ref="Y24:Y26"/>
    <mergeCell ref="W21:W23"/>
    <mergeCell ref="X21:X23"/>
    <mergeCell ref="Z21:Z23"/>
    <mergeCell ref="AA21:AA23"/>
    <mergeCell ref="Z24:Z26"/>
    <mergeCell ref="AA24:AA26"/>
    <mergeCell ref="F63:F65"/>
    <mergeCell ref="G63:G65"/>
    <mergeCell ref="C63:C65"/>
    <mergeCell ref="D63:D65"/>
    <mergeCell ref="E63:E65"/>
    <mergeCell ref="C56:E58"/>
    <mergeCell ref="F56:F58"/>
    <mergeCell ref="H54:H56"/>
    <mergeCell ref="I54:I56"/>
    <mergeCell ref="H58:H60"/>
    <mergeCell ref="W27:W29"/>
    <mergeCell ref="X27:X29"/>
    <mergeCell ref="Y27:Y29"/>
    <mergeCell ref="K56:M58"/>
    <mergeCell ref="Q30:Q32"/>
    <mergeCell ref="Q33:Q35"/>
    <mergeCell ref="T27:T29"/>
    <mergeCell ref="U27:U29"/>
    <mergeCell ref="V27:V29"/>
    <mergeCell ref="K32:M34"/>
    <mergeCell ref="Z27:Z29"/>
    <mergeCell ref="AA27:AA29"/>
    <mergeCell ref="X30:X32"/>
    <mergeCell ref="Y30:Y32"/>
    <mergeCell ref="Z30:Z32"/>
    <mergeCell ref="AA30:AA32"/>
    <mergeCell ref="C51:C53"/>
    <mergeCell ref="D51:D53"/>
    <mergeCell ref="E51:E53"/>
    <mergeCell ref="F51:F53"/>
    <mergeCell ref="W36:W38"/>
    <mergeCell ref="Q39:Q41"/>
    <mergeCell ref="R39:R41"/>
    <mergeCell ref="V39:V41"/>
    <mergeCell ref="T36:T38"/>
    <mergeCell ref="T39:T41"/>
    <mergeCell ref="Q36:Q38"/>
    <mergeCell ref="Q51:Q53"/>
    <mergeCell ref="G51:G53"/>
    <mergeCell ref="U36:U38"/>
    <mergeCell ref="V36:V38"/>
    <mergeCell ref="N44:N46"/>
    <mergeCell ref="K44:M46"/>
    <mergeCell ref="L39:L41"/>
    <mergeCell ref="M39:M41"/>
    <mergeCell ref="Q45:Q47"/>
    <mergeCell ref="R45:R47"/>
    <mergeCell ref="J51:J53"/>
    <mergeCell ref="K51:K53"/>
    <mergeCell ref="L51:L53"/>
    <mergeCell ref="M51:M53"/>
    <mergeCell ref="X33:X35"/>
    <mergeCell ref="Y33:Y35"/>
    <mergeCell ref="Z33:Z35"/>
    <mergeCell ref="AA33:AA35"/>
    <mergeCell ref="X36:X38"/>
    <mergeCell ref="Y36:Y38"/>
    <mergeCell ref="Z36:Z38"/>
    <mergeCell ref="AA36:AA38"/>
    <mergeCell ref="D39:D41"/>
    <mergeCell ref="E39:E41"/>
    <mergeCell ref="F39:F41"/>
    <mergeCell ref="G39:G41"/>
    <mergeCell ref="H39:H41"/>
    <mergeCell ref="I39:I41"/>
    <mergeCell ref="J39:J41"/>
    <mergeCell ref="K39:K41"/>
    <mergeCell ref="Y39:Y41"/>
    <mergeCell ref="Z39:Z41"/>
    <mergeCell ref="AA39:AA41"/>
    <mergeCell ref="W42:W44"/>
    <mergeCell ref="X42:X44"/>
    <mergeCell ref="Y42:Y44"/>
    <mergeCell ref="Z42:Z44"/>
    <mergeCell ref="AA42:AA44"/>
    <mergeCell ref="W39:W41"/>
    <mergeCell ref="X39:X41"/>
    <mergeCell ref="T45:T47"/>
    <mergeCell ref="Q42:Q44"/>
    <mergeCell ref="R42:R44"/>
    <mergeCell ref="T42:T44"/>
    <mergeCell ref="W30:W32"/>
    <mergeCell ref="T33:T35"/>
    <mergeCell ref="U33:U35"/>
    <mergeCell ref="V33:V35"/>
    <mergeCell ref="W33:W35"/>
    <mergeCell ref="T30:T32"/>
    <mergeCell ref="U30:U32"/>
    <mergeCell ref="V30:V32"/>
    <mergeCell ref="X45:X47"/>
    <mergeCell ref="S39:S41"/>
    <mergeCell ref="S42:S44"/>
    <mergeCell ref="S45:S47"/>
    <mergeCell ref="U45:U47"/>
    <mergeCell ref="V45:V47"/>
    <mergeCell ref="W45:W47"/>
    <mergeCell ref="U42:U44"/>
    <mergeCell ref="V42:V44"/>
    <mergeCell ref="U39:U41"/>
    <mergeCell ref="S33:S35"/>
    <mergeCell ref="S36:S38"/>
    <mergeCell ref="C32:E34"/>
    <mergeCell ref="F32:F34"/>
    <mergeCell ref="G32:G34"/>
    <mergeCell ref="H33:I33"/>
    <mergeCell ref="I34:I36"/>
    <mergeCell ref="S30:S32"/>
    <mergeCell ref="N32:N34"/>
    <mergeCell ref="R36:R38"/>
    <mergeCell ref="Z45:Z47"/>
    <mergeCell ref="AA45:AA47"/>
    <mergeCell ref="Q48:Q50"/>
    <mergeCell ref="R48:R50"/>
    <mergeCell ref="S48:S50"/>
    <mergeCell ref="T48:T50"/>
    <mergeCell ref="U48:U50"/>
    <mergeCell ref="V48:V50"/>
    <mergeCell ref="W48:W50"/>
    <mergeCell ref="Y45:Y47"/>
    <mergeCell ref="I27:I29"/>
    <mergeCell ref="J27:J29"/>
    <mergeCell ref="K27:K29"/>
    <mergeCell ref="H27:H29"/>
    <mergeCell ref="D27:D29"/>
    <mergeCell ref="E27:E29"/>
    <mergeCell ref="F27:F29"/>
    <mergeCell ref="G27:G29"/>
    <mergeCell ref="N20:N22"/>
    <mergeCell ref="H21:I21"/>
    <mergeCell ref="C20:E22"/>
    <mergeCell ref="F20:F22"/>
    <mergeCell ref="G20:G22"/>
    <mergeCell ref="I22:I24"/>
    <mergeCell ref="H18:H20"/>
    <mergeCell ref="I18:I20"/>
    <mergeCell ref="J20:J22"/>
    <mergeCell ref="K20:M22"/>
    <mergeCell ref="J15:J17"/>
    <mergeCell ref="K15:K17"/>
    <mergeCell ref="L15:L17"/>
    <mergeCell ref="M15:M17"/>
    <mergeCell ref="N8:N10"/>
    <mergeCell ref="H9:I9"/>
    <mergeCell ref="X48:X50"/>
    <mergeCell ref="Y48:Y50"/>
    <mergeCell ref="I6:I8"/>
    <mergeCell ref="I10:I12"/>
    <mergeCell ref="J8:J10"/>
    <mergeCell ref="K8:M10"/>
    <mergeCell ref="H6:H8"/>
    <mergeCell ref="H10:H12"/>
    <mergeCell ref="G8:G10"/>
    <mergeCell ref="C8:E10"/>
    <mergeCell ref="F8:F10"/>
    <mergeCell ref="K3:K5"/>
    <mergeCell ref="L3:L5"/>
    <mergeCell ref="M3:M5"/>
    <mergeCell ref="C3:C5"/>
    <mergeCell ref="D3:D5"/>
    <mergeCell ref="E3:E5"/>
    <mergeCell ref="F3:F5"/>
    <mergeCell ref="G3:G5"/>
    <mergeCell ref="H3:H5"/>
    <mergeCell ref="I3:I5"/>
    <mergeCell ref="J3:J5"/>
    <mergeCell ref="R57:R59"/>
    <mergeCell ref="S51:S53"/>
    <mergeCell ref="T51:T53"/>
    <mergeCell ref="R51:R53"/>
    <mergeCell ref="Y51:Y53"/>
    <mergeCell ref="Z51:Z53"/>
    <mergeCell ref="AA51:AA53"/>
    <mergeCell ref="Z48:Z50"/>
    <mergeCell ref="AA48:AA50"/>
    <mergeCell ref="U51:U53"/>
    <mergeCell ref="V51:V53"/>
    <mergeCell ref="W51:W53"/>
    <mergeCell ref="X51:X53"/>
    <mergeCell ref="S15:S17"/>
    <mergeCell ref="C15:C17"/>
    <mergeCell ref="C27:C29"/>
    <mergeCell ref="C39:C41"/>
    <mergeCell ref="H22:H24"/>
    <mergeCell ref="H34:H36"/>
    <mergeCell ref="S18:S20"/>
    <mergeCell ref="S21:S23"/>
    <mergeCell ref="S24:S26"/>
    <mergeCell ref="S27:S29"/>
  </mergeCells>
  <printOptions/>
  <pageMargins left="0.75" right="0.75" top="1" bottom="1" header="0.512" footer="0.512"/>
  <pageSetup fitToHeight="1" fitToWidth="1" horizontalDpi="400" verticalDpi="400" orientation="landscape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O33"/>
  <sheetViews>
    <sheetView showGridLines="0" workbookViewId="0" topLeftCell="A1">
      <selection activeCell="G8" sqref="G8"/>
    </sheetView>
  </sheetViews>
  <sheetFormatPr defaultColWidth="9.00390625" defaultRowHeight="13.5"/>
  <cols>
    <col min="1" max="3" width="9.00390625" style="5" customWidth="1"/>
    <col min="4" max="4" width="2.625" style="5" customWidth="1"/>
    <col min="5" max="5" width="9.00390625" style="5" customWidth="1"/>
    <col min="6" max="6" width="2.625" style="5" customWidth="1"/>
    <col min="7" max="16384" width="9.00390625" style="5" customWidth="1"/>
  </cols>
  <sheetData>
    <row r="1" spans="1:15" s="6" customFormat="1" ht="11.25" customHeight="1">
      <c r="A1" s="80" t="s">
        <v>160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</row>
    <row r="2" spans="1:15" s="6" customFormat="1" ht="24" customHeight="1">
      <c r="A2" s="11"/>
      <c r="B2" s="8"/>
      <c r="C2" s="8"/>
      <c r="D2" s="8"/>
      <c r="E2" s="8"/>
      <c r="F2" s="8"/>
      <c r="G2" s="8"/>
      <c r="H2" s="8"/>
      <c r="I2" s="28"/>
      <c r="J2" s="11"/>
      <c r="K2" s="11"/>
      <c r="L2" s="11"/>
      <c r="M2" s="11"/>
      <c r="N2" s="11"/>
      <c r="O2" s="11"/>
    </row>
    <row r="3" spans="1:15" s="6" customFormat="1" ht="7.5" customHeight="1">
      <c r="A3" s="11"/>
      <c r="B3" s="8"/>
      <c r="C3" s="8"/>
      <c r="D3" s="8"/>
      <c r="E3" s="8"/>
      <c r="F3" s="8"/>
      <c r="G3" s="8"/>
      <c r="H3" s="8"/>
      <c r="I3" s="11"/>
      <c r="J3" s="11"/>
      <c r="K3" s="11"/>
      <c r="L3" s="11"/>
      <c r="M3" s="11"/>
      <c r="N3" s="11"/>
      <c r="O3" s="11"/>
    </row>
    <row r="4" spans="1:15" s="6" customFormat="1" ht="24" customHeight="1">
      <c r="A4" s="11"/>
      <c r="B4" s="8"/>
      <c r="C4" s="30" t="s">
        <v>70</v>
      </c>
      <c r="D4" s="8"/>
      <c r="E4" s="30" t="s">
        <v>71</v>
      </c>
      <c r="F4" s="8"/>
      <c r="G4" s="30" t="s">
        <v>72</v>
      </c>
      <c r="H4" s="8"/>
      <c r="I4" s="11"/>
      <c r="J4" s="7" t="s">
        <v>77</v>
      </c>
      <c r="K4" s="8"/>
      <c r="L4" s="8"/>
      <c r="M4" s="8"/>
      <c r="N4" s="11"/>
      <c r="O4" s="11"/>
    </row>
    <row r="5" spans="1:15" s="6" customFormat="1" ht="7.5" customHeight="1">
      <c r="A5" s="11"/>
      <c r="B5" s="8"/>
      <c r="C5" s="8"/>
      <c r="D5" s="8"/>
      <c r="E5" s="8"/>
      <c r="F5" s="8"/>
      <c r="G5" s="8"/>
      <c r="H5" s="8"/>
      <c r="I5" s="11"/>
      <c r="J5" s="8"/>
      <c r="K5" s="8"/>
      <c r="L5" s="8"/>
      <c r="M5" s="8"/>
      <c r="N5" s="11"/>
      <c r="O5" s="11"/>
    </row>
    <row r="6" spans="1:15" s="6" customFormat="1" ht="24" customHeight="1">
      <c r="A6" s="11"/>
      <c r="B6" s="8"/>
      <c r="C6" s="29" t="s">
        <v>73</v>
      </c>
      <c r="D6" s="10"/>
      <c r="E6" s="13" t="s">
        <v>74</v>
      </c>
      <c r="F6" s="10"/>
      <c r="G6" s="13">
        <v>63</v>
      </c>
      <c r="H6" s="8"/>
      <c r="I6" s="11"/>
      <c r="J6" s="7" t="s">
        <v>76</v>
      </c>
      <c r="K6" s="8"/>
      <c r="L6" s="8"/>
      <c r="M6" s="8"/>
      <c r="N6" s="11"/>
      <c r="O6" s="11"/>
    </row>
    <row r="7" spans="1:15" s="6" customFormat="1" ht="7.5" customHeight="1">
      <c r="A7" s="11"/>
      <c r="B7" s="8"/>
      <c r="C7" s="8"/>
      <c r="D7" s="8"/>
      <c r="E7" s="8"/>
      <c r="F7" s="8"/>
      <c r="G7" s="8"/>
      <c r="H7" s="8"/>
      <c r="I7" s="11"/>
      <c r="J7" s="8"/>
      <c r="K7" s="8"/>
      <c r="L7" s="8"/>
      <c r="M7" s="8"/>
      <c r="N7" s="11"/>
      <c r="O7" s="11"/>
    </row>
    <row r="8" spans="1:15" s="6" customFormat="1" ht="24" customHeight="1">
      <c r="A8" s="11"/>
      <c r="B8" s="8"/>
      <c r="C8" s="29" t="s">
        <v>67</v>
      </c>
      <c r="D8" s="10"/>
      <c r="E8" s="13" t="s">
        <v>75</v>
      </c>
      <c r="F8" s="10"/>
      <c r="G8" s="13"/>
      <c r="H8" s="8"/>
      <c r="I8" s="11"/>
      <c r="J8" s="7" t="s">
        <v>78</v>
      </c>
      <c r="K8" s="8"/>
      <c r="L8" s="8"/>
      <c r="M8" s="8"/>
      <c r="N8" s="11"/>
      <c r="O8" s="11"/>
    </row>
    <row r="9" spans="1:15" s="6" customFormat="1" ht="7.5" customHeight="1">
      <c r="A9" s="11"/>
      <c r="B9" s="8"/>
      <c r="C9" s="8"/>
      <c r="D9" s="8"/>
      <c r="E9" s="8"/>
      <c r="F9" s="8"/>
      <c r="G9" s="8"/>
      <c r="H9" s="8"/>
      <c r="I9" s="11"/>
      <c r="J9" s="8"/>
      <c r="K9" s="8"/>
      <c r="L9" s="8"/>
      <c r="M9" s="8"/>
      <c r="N9" s="11"/>
      <c r="O9" s="11"/>
    </row>
    <row r="10" spans="1:15" s="6" customFormat="1" ht="24" customHeight="1">
      <c r="A10" s="11"/>
      <c r="B10" s="8"/>
      <c r="C10" s="29" t="s">
        <v>68</v>
      </c>
      <c r="D10" s="10"/>
      <c r="E10" s="13"/>
      <c r="F10" s="10"/>
      <c r="G10" s="13"/>
      <c r="H10" s="8"/>
      <c r="I10" s="11"/>
      <c r="J10" s="7" t="s">
        <v>79</v>
      </c>
      <c r="K10" s="8"/>
      <c r="L10" s="8"/>
      <c r="M10" s="8"/>
      <c r="N10" s="11"/>
      <c r="O10" s="11"/>
    </row>
    <row r="11" spans="1:15" s="6" customFormat="1" ht="7.5" customHeight="1">
      <c r="A11" s="11"/>
      <c r="B11" s="8"/>
      <c r="C11" s="8"/>
      <c r="D11" s="8"/>
      <c r="E11" s="8"/>
      <c r="F11" s="8"/>
      <c r="G11" s="8"/>
      <c r="H11" s="8"/>
      <c r="I11" s="11"/>
      <c r="J11" s="11"/>
      <c r="K11" s="11"/>
      <c r="L11" s="11"/>
      <c r="M11" s="11"/>
      <c r="N11" s="11"/>
      <c r="O11" s="11"/>
    </row>
    <row r="12" spans="1:15" s="6" customFormat="1" ht="24" customHeight="1">
      <c r="A12" s="11"/>
      <c r="B12" s="8"/>
      <c r="C12" s="29" t="s">
        <v>69</v>
      </c>
      <c r="D12" s="10"/>
      <c r="E12" s="13"/>
      <c r="F12" s="10"/>
      <c r="G12" s="13"/>
      <c r="H12" s="8"/>
      <c r="I12" s="11"/>
      <c r="J12" s="11"/>
      <c r="K12" s="11"/>
      <c r="L12" s="11"/>
      <c r="M12" s="11"/>
      <c r="N12" s="11"/>
      <c r="O12" s="11"/>
    </row>
    <row r="13" spans="1:15" ht="7.5" customHeight="1">
      <c r="A13" s="12"/>
      <c r="B13" s="9"/>
      <c r="C13" s="9"/>
      <c r="D13" s="9"/>
      <c r="E13" s="9"/>
      <c r="F13" s="9"/>
      <c r="G13" s="9"/>
      <c r="H13" s="9"/>
      <c r="I13" s="12"/>
      <c r="J13" s="12"/>
      <c r="K13" s="12"/>
      <c r="L13" s="12"/>
      <c r="M13" s="12"/>
      <c r="N13" s="12"/>
      <c r="O13" s="12"/>
    </row>
    <row r="14" spans="1:15" ht="12" customHeight="1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ht="12" customHeight="1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ht="12" customHeight="1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ht="12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ht="12" customHeight="1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ht="12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ht="12" customHeight="1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ht="12" customHeight="1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ht="12" customHeight="1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ht="12" customHeight="1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ht="12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ht="12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ht="12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ht="12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2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1:15" ht="12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ht="12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2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ht="12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ht="12" customHeight="1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</sheetData>
  <sheetProtection sheet="1" objects="1" scenarios="1"/>
  <printOptions/>
  <pageMargins left="0.75" right="0.75" top="1" bottom="1" header="0.512" footer="0.512"/>
  <pageSetup horizontalDpi="400" verticalDpi="400" orientation="portrait" paperSize="9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S51"/>
  <sheetViews>
    <sheetView workbookViewId="0" topLeftCell="A1">
      <selection activeCell="L4" sqref="L4"/>
    </sheetView>
  </sheetViews>
  <sheetFormatPr defaultColWidth="9.00390625" defaultRowHeight="9" customHeight="1"/>
  <cols>
    <col min="1" max="2" width="3.125" style="14" customWidth="1"/>
    <col min="3" max="4" width="5.625" style="14" customWidth="1"/>
    <col min="5" max="5" width="6.625" style="14" customWidth="1"/>
    <col min="6" max="15" width="8.125" style="14" customWidth="1"/>
    <col min="16" max="16" width="2.625" style="14" customWidth="1"/>
    <col min="17" max="17" width="3.375" style="14" customWidth="1"/>
    <col min="18" max="16384" width="9.00390625" style="14" customWidth="1"/>
  </cols>
  <sheetData>
    <row r="1" spans="1:19" ht="11.25" customHeight="1">
      <c r="A1" s="79" t="s">
        <v>159</v>
      </c>
      <c r="B1" s="18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</row>
    <row r="2" spans="1:19" ht="3.75" customHeight="1">
      <c r="A2" s="1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9"/>
      <c r="R2" s="16"/>
      <c r="S2" s="19"/>
    </row>
    <row r="3" spans="1:19" ht="9" customHeight="1">
      <c r="A3" s="19"/>
      <c r="B3" s="16"/>
      <c r="C3" s="16"/>
      <c r="D3" s="16"/>
      <c r="E3" s="23" t="s">
        <v>11</v>
      </c>
      <c r="F3" s="25">
        <v>1</v>
      </c>
      <c r="G3" s="25">
        <v>2</v>
      </c>
      <c r="H3" s="25">
        <v>3</v>
      </c>
      <c r="I3" s="25">
        <v>4</v>
      </c>
      <c r="J3" s="25">
        <v>5</v>
      </c>
      <c r="K3" s="25">
        <v>6</v>
      </c>
      <c r="L3" s="25">
        <v>7</v>
      </c>
      <c r="M3" s="25">
        <v>8</v>
      </c>
      <c r="N3" s="25">
        <v>9</v>
      </c>
      <c r="O3" s="25">
        <v>10</v>
      </c>
      <c r="P3" s="16"/>
      <c r="Q3" s="19"/>
      <c r="R3" s="16"/>
      <c r="S3" s="19"/>
    </row>
    <row r="4" spans="1:19" ht="9" customHeight="1">
      <c r="A4" s="19"/>
      <c r="B4" s="16"/>
      <c r="C4" s="16"/>
      <c r="D4" s="16"/>
      <c r="E4" s="23" t="s">
        <v>12</v>
      </c>
      <c r="F4" s="72">
        <v>2</v>
      </c>
      <c r="G4" s="72">
        <v>2</v>
      </c>
      <c r="H4" s="72">
        <v>2</v>
      </c>
      <c r="I4" s="72">
        <v>2</v>
      </c>
      <c r="J4" s="72">
        <v>3</v>
      </c>
      <c r="K4" s="72">
        <v>3</v>
      </c>
      <c r="L4" s="20"/>
      <c r="M4" s="20"/>
      <c r="N4" s="20"/>
      <c r="O4" s="20"/>
      <c r="P4" s="16"/>
      <c r="Q4" s="19"/>
      <c r="R4" s="16" t="s">
        <v>139</v>
      </c>
      <c r="S4" s="19"/>
    </row>
    <row r="5" spans="1:19" ht="9" customHeight="1">
      <c r="A5" s="19"/>
      <c r="B5" s="16"/>
      <c r="C5" s="16"/>
      <c r="D5" s="16"/>
      <c r="E5" s="23" t="s">
        <v>13</v>
      </c>
      <c r="F5" s="72">
        <v>46</v>
      </c>
      <c r="G5" s="72">
        <v>50</v>
      </c>
      <c r="H5" s="72">
        <v>57</v>
      </c>
      <c r="I5" s="72">
        <v>62</v>
      </c>
      <c r="J5" s="72">
        <v>4</v>
      </c>
      <c r="K5" s="72">
        <v>9</v>
      </c>
      <c r="L5" s="20"/>
      <c r="M5" s="20"/>
      <c r="N5" s="20"/>
      <c r="O5" s="20"/>
      <c r="P5" s="16"/>
      <c r="Q5" s="19"/>
      <c r="R5" s="16" t="s">
        <v>146</v>
      </c>
      <c r="S5" s="19"/>
    </row>
    <row r="6" spans="1:19" ht="9" customHeight="1">
      <c r="A6" s="19"/>
      <c r="B6" s="16"/>
      <c r="C6" s="16"/>
      <c r="D6" s="16"/>
      <c r="E6" s="23" t="s">
        <v>14</v>
      </c>
      <c r="F6" s="72">
        <v>1</v>
      </c>
      <c r="G6" s="72">
        <v>1</v>
      </c>
      <c r="H6" s="72">
        <v>1</v>
      </c>
      <c r="I6" s="72">
        <v>1</v>
      </c>
      <c r="J6" s="72">
        <v>1</v>
      </c>
      <c r="K6" s="72">
        <v>1</v>
      </c>
      <c r="L6" s="20"/>
      <c r="M6" s="20"/>
      <c r="N6" s="20"/>
      <c r="O6" s="20"/>
      <c r="P6" s="16"/>
      <c r="Q6" s="19"/>
      <c r="R6" s="16" t="s">
        <v>140</v>
      </c>
      <c r="S6" s="19"/>
    </row>
    <row r="7" spans="1:19" ht="9" customHeight="1">
      <c r="A7" s="19"/>
      <c r="B7" s="16"/>
      <c r="C7" s="16"/>
      <c r="D7" s="16"/>
      <c r="E7" s="23" t="s">
        <v>15</v>
      </c>
      <c r="F7" s="72">
        <v>2</v>
      </c>
      <c r="G7" s="72">
        <v>2</v>
      </c>
      <c r="H7" s="72">
        <v>2</v>
      </c>
      <c r="I7" s="72">
        <v>3</v>
      </c>
      <c r="J7" s="72">
        <v>3</v>
      </c>
      <c r="K7" s="20">
        <v>5</v>
      </c>
      <c r="L7" s="20"/>
      <c r="M7" s="20"/>
      <c r="N7" s="20"/>
      <c r="O7" s="20"/>
      <c r="P7" s="16"/>
      <c r="Q7" s="19"/>
      <c r="R7" s="16" t="s">
        <v>141</v>
      </c>
      <c r="S7" s="19"/>
    </row>
    <row r="8" spans="1:19" ht="9" customHeight="1">
      <c r="A8" s="19"/>
      <c r="B8" s="16"/>
      <c r="C8" s="16"/>
      <c r="D8" s="16"/>
      <c r="E8" s="23" t="s">
        <v>16</v>
      </c>
      <c r="F8" s="72">
        <v>49</v>
      </c>
      <c r="G8" s="72">
        <v>56</v>
      </c>
      <c r="H8" s="72">
        <v>61</v>
      </c>
      <c r="I8" s="72">
        <v>3</v>
      </c>
      <c r="J8" s="72">
        <v>8</v>
      </c>
      <c r="K8" s="21">
        <v>1000</v>
      </c>
      <c r="L8" s="20"/>
      <c r="M8" s="20"/>
      <c r="N8" s="20"/>
      <c r="O8" s="20"/>
      <c r="P8" s="16"/>
      <c r="Q8" s="19"/>
      <c r="R8" s="16"/>
      <c r="S8" s="19"/>
    </row>
    <row r="9" spans="1:19" ht="9" customHeight="1">
      <c r="A9" s="19"/>
      <c r="B9" s="16"/>
      <c r="C9" s="16"/>
      <c r="D9" s="16"/>
      <c r="E9" s="23" t="s">
        <v>17</v>
      </c>
      <c r="F9" s="72">
        <v>12</v>
      </c>
      <c r="G9" s="72">
        <v>12</v>
      </c>
      <c r="H9" s="72">
        <v>12</v>
      </c>
      <c r="I9" s="72">
        <v>12</v>
      </c>
      <c r="J9" s="72">
        <v>12</v>
      </c>
      <c r="K9" s="20">
        <v>12</v>
      </c>
      <c r="L9" s="20"/>
      <c r="M9" s="20"/>
      <c r="N9" s="20"/>
      <c r="O9" s="20"/>
      <c r="P9" s="16"/>
      <c r="Q9" s="19"/>
      <c r="R9" s="16" t="s">
        <v>142</v>
      </c>
      <c r="S9" s="19"/>
    </row>
    <row r="10" spans="1:19" ht="1.5" customHeight="1">
      <c r="A10" s="19"/>
      <c r="B10" s="16"/>
      <c r="C10" s="16"/>
      <c r="D10" s="16"/>
      <c r="E10" s="16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6"/>
      <c r="Q10" s="19"/>
      <c r="R10" s="16"/>
      <c r="S10" s="19"/>
    </row>
    <row r="11" spans="1:19" ht="8.25" customHeight="1">
      <c r="A11" s="19"/>
      <c r="B11" s="16"/>
      <c r="C11" s="25" t="s">
        <v>18</v>
      </c>
      <c r="D11" s="25"/>
      <c r="E11" s="24" t="s">
        <v>19</v>
      </c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9"/>
      <c r="R11" s="16" t="s">
        <v>143</v>
      </c>
      <c r="S11" s="19"/>
    </row>
    <row r="12" spans="1:19" ht="8.25" customHeight="1">
      <c r="A12" s="19"/>
      <c r="B12" s="16"/>
      <c r="C12" s="25" t="s">
        <v>20</v>
      </c>
      <c r="D12" s="25" t="s">
        <v>21</v>
      </c>
      <c r="E12" s="24" t="s">
        <v>22</v>
      </c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9"/>
      <c r="R12" s="16" t="s">
        <v>144</v>
      </c>
      <c r="S12" s="19"/>
    </row>
    <row r="13" spans="1:19" ht="9" customHeight="1">
      <c r="A13" s="19"/>
      <c r="B13" s="16"/>
      <c r="C13" s="27">
        <v>3</v>
      </c>
      <c r="D13" s="27">
        <v>4</v>
      </c>
      <c r="E13" s="26">
        <f>C13*12</f>
        <v>36</v>
      </c>
      <c r="F13" s="71">
        <v>30000</v>
      </c>
      <c r="G13" s="71">
        <v>66000</v>
      </c>
      <c r="H13" s="71">
        <v>91000</v>
      </c>
      <c r="I13" s="71">
        <v>95000</v>
      </c>
      <c r="J13" s="71">
        <v>152000</v>
      </c>
      <c r="K13" s="71">
        <v>170000</v>
      </c>
      <c r="L13" s="22"/>
      <c r="M13" s="22"/>
      <c r="N13" s="22"/>
      <c r="O13" s="22"/>
      <c r="P13" s="16"/>
      <c r="Q13" s="19"/>
      <c r="R13" s="16" t="s">
        <v>145</v>
      </c>
      <c r="S13" s="19"/>
    </row>
    <row r="14" spans="1:19" ht="9" customHeight="1">
      <c r="A14" s="19"/>
      <c r="B14" s="16"/>
      <c r="C14" s="27">
        <v>4</v>
      </c>
      <c r="D14" s="27">
        <v>5</v>
      </c>
      <c r="E14" s="26">
        <f aca="true" t="shared" si="0" ref="E14:E49">C14*12</f>
        <v>48</v>
      </c>
      <c r="F14" s="71">
        <v>40000</v>
      </c>
      <c r="G14" s="71">
        <v>88000</v>
      </c>
      <c r="H14" s="71">
        <v>121000</v>
      </c>
      <c r="I14" s="71">
        <v>126000</v>
      </c>
      <c r="J14" s="71">
        <v>202000</v>
      </c>
      <c r="K14" s="71">
        <v>226000</v>
      </c>
      <c r="L14" s="22"/>
      <c r="M14" s="22"/>
      <c r="N14" s="22"/>
      <c r="O14" s="22"/>
      <c r="P14" s="16"/>
      <c r="Q14" s="19"/>
      <c r="R14" s="16"/>
      <c r="S14" s="19"/>
    </row>
    <row r="15" spans="1:19" ht="9" customHeight="1">
      <c r="A15" s="19"/>
      <c r="B15" s="16"/>
      <c r="C15" s="27">
        <v>5</v>
      </c>
      <c r="D15" s="27">
        <v>6</v>
      </c>
      <c r="E15" s="26">
        <f t="shared" si="0"/>
        <v>60</v>
      </c>
      <c r="F15" s="71">
        <v>50000</v>
      </c>
      <c r="G15" s="71">
        <v>110000</v>
      </c>
      <c r="H15" s="71">
        <v>151000</v>
      </c>
      <c r="I15" s="71">
        <v>157000</v>
      </c>
      <c r="J15" s="71">
        <v>251000</v>
      </c>
      <c r="K15" s="71">
        <v>280000</v>
      </c>
      <c r="L15" s="22"/>
      <c r="M15" s="22"/>
      <c r="N15" s="22"/>
      <c r="O15" s="22"/>
      <c r="P15" s="16"/>
      <c r="Q15" s="19"/>
      <c r="R15" s="19"/>
      <c r="S15" s="19"/>
    </row>
    <row r="16" spans="1:19" ht="9" customHeight="1">
      <c r="A16" s="19"/>
      <c r="B16" s="16"/>
      <c r="C16" s="27">
        <v>6</v>
      </c>
      <c r="D16" s="27">
        <v>7</v>
      </c>
      <c r="E16" s="26">
        <f t="shared" si="0"/>
        <v>72</v>
      </c>
      <c r="F16" s="71">
        <v>65000</v>
      </c>
      <c r="G16" s="71">
        <v>143000</v>
      </c>
      <c r="H16" s="71">
        <v>197000</v>
      </c>
      <c r="I16" s="71">
        <v>205000</v>
      </c>
      <c r="J16" s="71">
        <v>328000</v>
      </c>
      <c r="K16" s="71">
        <v>366000</v>
      </c>
      <c r="L16" s="22"/>
      <c r="M16" s="22"/>
      <c r="N16" s="22"/>
      <c r="O16" s="22"/>
      <c r="P16" s="16"/>
      <c r="Q16" s="19"/>
      <c r="R16" s="19"/>
      <c r="S16" s="19"/>
    </row>
    <row r="17" spans="1:19" ht="9" customHeight="1">
      <c r="A17" s="19"/>
      <c r="B17" s="16"/>
      <c r="C17" s="27">
        <v>7</v>
      </c>
      <c r="D17" s="27">
        <v>8</v>
      </c>
      <c r="E17" s="26">
        <f t="shared" si="0"/>
        <v>84</v>
      </c>
      <c r="F17" s="71">
        <v>80000</v>
      </c>
      <c r="G17" s="71">
        <v>176000</v>
      </c>
      <c r="H17" s="71">
        <v>242000</v>
      </c>
      <c r="I17" s="71">
        <v>252000</v>
      </c>
      <c r="J17" s="71">
        <v>403000</v>
      </c>
      <c r="K17" s="71">
        <v>450000</v>
      </c>
      <c r="L17" s="22"/>
      <c r="M17" s="22"/>
      <c r="N17" s="22"/>
      <c r="O17" s="22"/>
      <c r="P17" s="16"/>
      <c r="Q17" s="19"/>
      <c r="R17" s="19"/>
      <c r="S17" s="19"/>
    </row>
    <row r="18" spans="1:19" ht="9" customHeight="1">
      <c r="A18" s="19"/>
      <c r="B18" s="16"/>
      <c r="C18" s="27">
        <v>8</v>
      </c>
      <c r="D18" s="27">
        <v>9</v>
      </c>
      <c r="E18" s="26">
        <f t="shared" si="0"/>
        <v>96</v>
      </c>
      <c r="F18" s="71">
        <v>95000</v>
      </c>
      <c r="G18" s="71">
        <v>209000</v>
      </c>
      <c r="H18" s="71">
        <v>287000</v>
      </c>
      <c r="I18" s="71">
        <v>298000</v>
      </c>
      <c r="J18" s="71">
        <v>477000</v>
      </c>
      <c r="K18" s="71">
        <v>533000</v>
      </c>
      <c r="L18" s="22"/>
      <c r="M18" s="22"/>
      <c r="N18" s="22"/>
      <c r="O18" s="22"/>
      <c r="P18" s="16"/>
      <c r="Q18" s="19"/>
      <c r="R18" s="19"/>
      <c r="S18" s="19"/>
    </row>
    <row r="19" spans="1:19" ht="9" customHeight="1">
      <c r="A19" s="19"/>
      <c r="B19" s="16"/>
      <c r="C19" s="27">
        <v>9</v>
      </c>
      <c r="D19" s="27">
        <v>10</v>
      </c>
      <c r="E19" s="26">
        <f t="shared" si="0"/>
        <v>108</v>
      </c>
      <c r="F19" s="71">
        <v>110000</v>
      </c>
      <c r="G19" s="71">
        <v>242000</v>
      </c>
      <c r="H19" s="71">
        <v>333000</v>
      </c>
      <c r="I19" s="71">
        <v>346000</v>
      </c>
      <c r="J19" s="71">
        <v>554000</v>
      </c>
      <c r="K19" s="71">
        <v>619000</v>
      </c>
      <c r="L19" s="22"/>
      <c r="M19" s="22"/>
      <c r="N19" s="22"/>
      <c r="O19" s="22"/>
      <c r="P19" s="16"/>
      <c r="Q19" s="19"/>
      <c r="R19" s="19"/>
      <c r="S19" s="19"/>
    </row>
    <row r="20" spans="1:19" ht="9" customHeight="1">
      <c r="A20" s="19"/>
      <c r="B20" s="16"/>
      <c r="C20" s="27">
        <v>10</v>
      </c>
      <c r="D20" s="27">
        <v>11</v>
      </c>
      <c r="E20" s="26">
        <f t="shared" si="0"/>
        <v>120</v>
      </c>
      <c r="F20" s="71">
        <v>125000</v>
      </c>
      <c r="G20" s="71">
        <v>275000</v>
      </c>
      <c r="H20" s="71">
        <v>378000</v>
      </c>
      <c r="I20" s="71">
        <v>393000</v>
      </c>
      <c r="J20" s="71">
        <v>629000</v>
      </c>
      <c r="K20" s="71">
        <v>703000</v>
      </c>
      <c r="L20" s="22"/>
      <c r="M20" s="22"/>
      <c r="N20" s="22"/>
      <c r="O20" s="22"/>
      <c r="P20" s="16"/>
      <c r="Q20" s="19"/>
      <c r="R20" s="19"/>
      <c r="S20" s="19"/>
    </row>
    <row r="21" spans="1:19" ht="9" customHeight="1">
      <c r="A21" s="19"/>
      <c r="B21" s="16"/>
      <c r="C21" s="27">
        <v>11</v>
      </c>
      <c r="D21" s="27">
        <v>12</v>
      </c>
      <c r="E21" s="26">
        <f t="shared" si="0"/>
        <v>132</v>
      </c>
      <c r="F21" s="71">
        <v>140000</v>
      </c>
      <c r="G21" s="71">
        <v>308000</v>
      </c>
      <c r="H21" s="71">
        <v>424000</v>
      </c>
      <c r="I21" s="71">
        <v>441000</v>
      </c>
      <c r="J21" s="71">
        <v>706000</v>
      </c>
      <c r="K21" s="71">
        <v>789000</v>
      </c>
      <c r="L21" s="22"/>
      <c r="M21" s="22"/>
      <c r="N21" s="22"/>
      <c r="O21" s="22"/>
      <c r="P21" s="16"/>
      <c r="Q21" s="19"/>
      <c r="R21" s="19"/>
      <c r="S21" s="19"/>
    </row>
    <row r="22" spans="1:19" ht="9" customHeight="1">
      <c r="A22" s="19"/>
      <c r="B22" s="16"/>
      <c r="C22" s="27">
        <v>12</v>
      </c>
      <c r="D22" s="27">
        <v>13</v>
      </c>
      <c r="E22" s="26">
        <f t="shared" si="0"/>
        <v>144</v>
      </c>
      <c r="F22" s="71">
        <v>155000</v>
      </c>
      <c r="G22" s="71">
        <v>341000</v>
      </c>
      <c r="H22" s="71">
        <v>469000</v>
      </c>
      <c r="I22" s="71">
        <v>488000</v>
      </c>
      <c r="J22" s="71">
        <v>781000</v>
      </c>
      <c r="K22" s="71">
        <v>872000</v>
      </c>
      <c r="L22" s="22"/>
      <c r="M22" s="22"/>
      <c r="N22" s="22"/>
      <c r="O22" s="22"/>
      <c r="P22" s="16"/>
      <c r="Q22" s="19"/>
      <c r="R22" s="19"/>
      <c r="S22" s="19"/>
    </row>
    <row r="23" spans="1:19" ht="9" customHeight="1">
      <c r="A23" s="19"/>
      <c r="B23" s="16"/>
      <c r="C23" s="27">
        <v>13</v>
      </c>
      <c r="D23" s="27">
        <v>14</v>
      </c>
      <c r="E23" s="26">
        <f t="shared" si="0"/>
        <v>156</v>
      </c>
      <c r="F23" s="71">
        <v>170000</v>
      </c>
      <c r="G23" s="71">
        <v>374000</v>
      </c>
      <c r="H23" s="71">
        <v>514000</v>
      </c>
      <c r="I23" s="71">
        <v>535000</v>
      </c>
      <c r="J23" s="71">
        <v>856000</v>
      </c>
      <c r="K23" s="71">
        <v>956000</v>
      </c>
      <c r="L23" s="22"/>
      <c r="M23" s="22"/>
      <c r="N23" s="22"/>
      <c r="O23" s="22"/>
      <c r="P23" s="16"/>
      <c r="Q23" s="19"/>
      <c r="R23" s="19"/>
      <c r="S23" s="19"/>
    </row>
    <row r="24" spans="1:19" ht="9" customHeight="1">
      <c r="A24" s="19"/>
      <c r="B24" s="16"/>
      <c r="C24" s="27">
        <v>14</v>
      </c>
      <c r="D24" s="27">
        <v>15</v>
      </c>
      <c r="E24" s="26">
        <f t="shared" si="0"/>
        <v>168</v>
      </c>
      <c r="F24" s="71">
        <v>185000</v>
      </c>
      <c r="G24" s="71">
        <v>407000</v>
      </c>
      <c r="H24" s="71">
        <v>560000</v>
      </c>
      <c r="I24" s="71">
        <v>582000</v>
      </c>
      <c r="J24" s="71">
        <v>931000</v>
      </c>
      <c r="K24" s="71">
        <v>1040000</v>
      </c>
      <c r="L24" s="22"/>
      <c r="M24" s="22"/>
      <c r="N24" s="22"/>
      <c r="O24" s="22"/>
      <c r="P24" s="16"/>
      <c r="Q24" s="19"/>
      <c r="R24" s="19"/>
      <c r="S24" s="19"/>
    </row>
    <row r="25" spans="1:19" ht="9" customHeight="1">
      <c r="A25" s="19"/>
      <c r="B25" s="16"/>
      <c r="C25" s="27">
        <v>15</v>
      </c>
      <c r="D25" s="27">
        <v>16</v>
      </c>
      <c r="E25" s="26">
        <f t="shared" si="0"/>
        <v>180</v>
      </c>
      <c r="F25" s="71">
        <v>200000</v>
      </c>
      <c r="G25" s="71">
        <v>440000</v>
      </c>
      <c r="H25" s="71">
        <v>605000</v>
      </c>
      <c r="I25" s="71">
        <v>629000</v>
      </c>
      <c r="J25" s="71">
        <v>1006000</v>
      </c>
      <c r="K25" s="71">
        <v>1124000</v>
      </c>
      <c r="L25" s="22"/>
      <c r="M25" s="22"/>
      <c r="N25" s="22"/>
      <c r="O25" s="22"/>
      <c r="P25" s="16"/>
      <c r="Q25" s="19"/>
      <c r="R25" s="19"/>
      <c r="S25" s="19"/>
    </row>
    <row r="26" spans="1:19" ht="9" customHeight="1">
      <c r="A26" s="19"/>
      <c r="B26" s="16"/>
      <c r="C26" s="27">
        <v>16</v>
      </c>
      <c r="D26" s="27">
        <v>17</v>
      </c>
      <c r="E26" s="26">
        <f t="shared" si="0"/>
        <v>192</v>
      </c>
      <c r="F26" s="71">
        <v>215000</v>
      </c>
      <c r="G26" s="71">
        <v>473000</v>
      </c>
      <c r="H26" s="71">
        <v>650000</v>
      </c>
      <c r="I26" s="71">
        <v>676000</v>
      </c>
      <c r="J26" s="71">
        <v>1082000</v>
      </c>
      <c r="K26" s="71">
        <v>1209000</v>
      </c>
      <c r="L26" s="22"/>
      <c r="M26" s="22"/>
      <c r="N26" s="22"/>
      <c r="O26" s="22"/>
      <c r="P26" s="16"/>
      <c r="Q26" s="19"/>
      <c r="R26" s="19"/>
      <c r="S26" s="19"/>
    </row>
    <row r="27" spans="1:19" ht="9" customHeight="1">
      <c r="A27" s="19"/>
      <c r="B27" s="16"/>
      <c r="C27" s="27">
        <v>17</v>
      </c>
      <c r="D27" s="27">
        <v>18</v>
      </c>
      <c r="E27" s="26">
        <f t="shared" si="0"/>
        <v>204</v>
      </c>
      <c r="F27" s="71">
        <v>230000</v>
      </c>
      <c r="G27" s="71">
        <v>506000</v>
      </c>
      <c r="H27" s="71">
        <v>696000</v>
      </c>
      <c r="I27" s="71">
        <v>724000</v>
      </c>
      <c r="J27" s="71">
        <v>1158000</v>
      </c>
      <c r="K27" s="71">
        <v>1293000</v>
      </c>
      <c r="L27" s="22"/>
      <c r="M27" s="22"/>
      <c r="N27" s="22"/>
      <c r="O27" s="22"/>
      <c r="P27" s="16"/>
      <c r="Q27" s="19"/>
      <c r="R27" s="19"/>
      <c r="S27" s="19"/>
    </row>
    <row r="28" spans="1:19" ht="9" customHeight="1">
      <c r="A28" s="19"/>
      <c r="B28" s="16"/>
      <c r="C28" s="27">
        <v>18</v>
      </c>
      <c r="D28" s="27">
        <v>19</v>
      </c>
      <c r="E28" s="26">
        <f t="shared" si="0"/>
        <v>216</v>
      </c>
      <c r="F28" s="71">
        <v>245000</v>
      </c>
      <c r="G28" s="71">
        <v>539000</v>
      </c>
      <c r="H28" s="71">
        <v>741000</v>
      </c>
      <c r="I28" s="71">
        <v>771000</v>
      </c>
      <c r="J28" s="71">
        <v>1234000</v>
      </c>
      <c r="K28" s="71">
        <v>1378000</v>
      </c>
      <c r="L28" s="22"/>
      <c r="M28" s="22"/>
      <c r="N28" s="22"/>
      <c r="O28" s="22"/>
      <c r="P28" s="16"/>
      <c r="Q28" s="19"/>
      <c r="R28" s="19"/>
      <c r="S28" s="19"/>
    </row>
    <row r="29" spans="1:19" ht="9" customHeight="1">
      <c r="A29" s="19"/>
      <c r="B29" s="16"/>
      <c r="C29" s="27">
        <v>19</v>
      </c>
      <c r="D29" s="27">
        <v>20</v>
      </c>
      <c r="E29" s="26">
        <f t="shared" si="0"/>
        <v>228</v>
      </c>
      <c r="F29" s="71">
        <v>260000</v>
      </c>
      <c r="G29" s="71">
        <v>572000</v>
      </c>
      <c r="H29" s="71">
        <v>787000</v>
      </c>
      <c r="I29" s="71">
        <v>818000</v>
      </c>
      <c r="J29" s="71">
        <v>1309000</v>
      </c>
      <c r="K29" s="71">
        <v>1462000</v>
      </c>
      <c r="L29" s="22"/>
      <c r="M29" s="22"/>
      <c r="N29" s="22"/>
      <c r="O29" s="22"/>
      <c r="P29" s="16"/>
      <c r="Q29" s="19"/>
      <c r="R29" s="19"/>
      <c r="S29" s="19"/>
    </row>
    <row r="30" spans="1:19" ht="9" customHeight="1">
      <c r="A30" s="19"/>
      <c r="B30" s="16"/>
      <c r="C30" s="27">
        <v>20</v>
      </c>
      <c r="D30" s="27">
        <v>21</v>
      </c>
      <c r="E30" s="26">
        <f t="shared" si="0"/>
        <v>240</v>
      </c>
      <c r="F30" s="71">
        <v>275000</v>
      </c>
      <c r="G30" s="71">
        <v>605000</v>
      </c>
      <c r="H30" s="71">
        <v>832000</v>
      </c>
      <c r="I30" s="71">
        <v>865000</v>
      </c>
      <c r="J30" s="71">
        <v>1384000</v>
      </c>
      <c r="K30" s="71">
        <v>1546000</v>
      </c>
      <c r="L30" s="22"/>
      <c r="M30" s="22"/>
      <c r="N30" s="22"/>
      <c r="O30" s="22"/>
      <c r="P30" s="16"/>
      <c r="Q30" s="19"/>
      <c r="R30" s="19"/>
      <c r="S30" s="19"/>
    </row>
    <row r="31" spans="1:19" ht="9" customHeight="1">
      <c r="A31" s="19"/>
      <c r="B31" s="16"/>
      <c r="C31" s="27">
        <v>21</v>
      </c>
      <c r="D31" s="27">
        <v>22</v>
      </c>
      <c r="E31" s="26">
        <f t="shared" si="0"/>
        <v>252</v>
      </c>
      <c r="F31" s="71">
        <v>290000</v>
      </c>
      <c r="G31" s="71">
        <v>638000</v>
      </c>
      <c r="H31" s="71">
        <v>877000</v>
      </c>
      <c r="I31" s="71">
        <v>912000</v>
      </c>
      <c r="J31" s="71">
        <v>1459000</v>
      </c>
      <c r="K31" s="71">
        <v>1630000</v>
      </c>
      <c r="L31" s="22"/>
      <c r="M31" s="22"/>
      <c r="N31" s="22"/>
      <c r="O31" s="22"/>
      <c r="P31" s="16"/>
      <c r="Q31" s="19"/>
      <c r="R31" s="19"/>
      <c r="S31" s="19"/>
    </row>
    <row r="32" spans="1:19" ht="9" customHeight="1">
      <c r="A32" s="19"/>
      <c r="B32" s="16"/>
      <c r="C32" s="27">
        <v>22</v>
      </c>
      <c r="D32" s="27">
        <v>23</v>
      </c>
      <c r="E32" s="26">
        <f t="shared" si="0"/>
        <v>264</v>
      </c>
      <c r="F32" s="71">
        <v>305000</v>
      </c>
      <c r="G32" s="71">
        <v>671000</v>
      </c>
      <c r="H32" s="71">
        <v>923000</v>
      </c>
      <c r="I32" s="71">
        <v>960000</v>
      </c>
      <c r="J32" s="71">
        <v>1536000</v>
      </c>
      <c r="K32" s="71">
        <v>1716000</v>
      </c>
      <c r="L32" s="22"/>
      <c r="M32" s="22"/>
      <c r="N32" s="22"/>
      <c r="O32" s="22"/>
      <c r="P32" s="16"/>
      <c r="Q32" s="19"/>
      <c r="R32" s="19"/>
      <c r="S32" s="19"/>
    </row>
    <row r="33" spans="1:19" ht="9" customHeight="1">
      <c r="A33" s="19"/>
      <c r="B33" s="16"/>
      <c r="C33" s="27">
        <v>23</v>
      </c>
      <c r="D33" s="27">
        <v>24</v>
      </c>
      <c r="E33" s="26">
        <f t="shared" si="0"/>
        <v>276</v>
      </c>
      <c r="F33" s="71">
        <v>320000</v>
      </c>
      <c r="G33" s="71">
        <v>704000</v>
      </c>
      <c r="H33" s="71">
        <v>968000</v>
      </c>
      <c r="I33" s="71">
        <v>1007000</v>
      </c>
      <c r="J33" s="71">
        <v>1611000</v>
      </c>
      <c r="K33" s="71">
        <v>1799000</v>
      </c>
      <c r="L33" s="22"/>
      <c r="M33" s="22"/>
      <c r="N33" s="22"/>
      <c r="O33" s="22"/>
      <c r="P33" s="16"/>
      <c r="Q33" s="19"/>
      <c r="R33" s="19"/>
      <c r="S33" s="19"/>
    </row>
    <row r="34" spans="1:19" ht="9" customHeight="1">
      <c r="A34" s="19"/>
      <c r="B34" s="16"/>
      <c r="C34" s="27">
        <v>24</v>
      </c>
      <c r="D34" s="27">
        <v>25</v>
      </c>
      <c r="E34" s="26">
        <f t="shared" si="0"/>
        <v>288</v>
      </c>
      <c r="F34" s="71">
        <v>335000</v>
      </c>
      <c r="G34" s="71">
        <v>737000</v>
      </c>
      <c r="H34" s="71">
        <v>1013000</v>
      </c>
      <c r="I34" s="71">
        <v>1054000</v>
      </c>
      <c r="J34" s="71">
        <v>1686000</v>
      </c>
      <c r="K34" s="71">
        <v>1883000</v>
      </c>
      <c r="L34" s="22"/>
      <c r="M34" s="22"/>
      <c r="N34" s="22"/>
      <c r="O34" s="22"/>
      <c r="P34" s="16"/>
      <c r="Q34" s="19"/>
      <c r="R34" s="19"/>
      <c r="S34" s="19"/>
    </row>
    <row r="35" spans="1:19" ht="9" customHeight="1">
      <c r="A35" s="19"/>
      <c r="B35" s="16"/>
      <c r="C35" s="27">
        <v>25</v>
      </c>
      <c r="D35" s="27">
        <v>26</v>
      </c>
      <c r="E35" s="26">
        <f t="shared" si="0"/>
        <v>300</v>
      </c>
      <c r="F35" s="71">
        <v>350000</v>
      </c>
      <c r="G35" s="71">
        <v>770000</v>
      </c>
      <c r="H35" s="71">
        <v>1059000</v>
      </c>
      <c r="I35" s="71">
        <v>1101000</v>
      </c>
      <c r="J35" s="71">
        <v>1762000</v>
      </c>
      <c r="K35" s="71">
        <v>1968000</v>
      </c>
      <c r="L35" s="22"/>
      <c r="M35" s="22"/>
      <c r="N35" s="22"/>
      <c r="O35" s="22"/>
      <c r="P35" s="16"/>
      <c r="Q35" s="19"/>
      <c r="R35" s="19"/>
      <c r="S35" s="19"/>
    </row>
    <row r="36" spans="1:19" ht="9" customHeight="1">
      <c r="A36" s="19"/>
      <c r="B36" s="16"/>
      <c r="C36" s="27">
        <v>26</v>
      </c>
      <c r="D36" s="27">
        <v>27</v>
      </c>
      <c r="E36" s="26">
        <f t="shared" si="0"/>
        <v>312</v>
      </c>
      <c r="F36" s="71">
        <v>365000</v>
      </c>
      <c r="G36" s="71">
        <v>803000</v>
      </c>
      <c r="H36" s="71">
        <v>1104000</v>
      </c>
      <c r="I36" s="71">
        <v>1148000</v>
      </c>
      <c r="J36" s="71">
        <v>1837000</v>
      </c>
      <c r="K36" s="71">
        <v>2052000</v>
      </c>
      <c r="L36" s="22"/>
      <c r="M36" s="22"/>
      <c r="N36" s="22"/>
      <c r="O36" s="22"/>
      <c r="P36" s="16"/>
      <c r="Q36" s="19"/>
      <c r="R36" s="19"/>
      <c r="S36" s="19"/>
    </row>
    <row r="37" spans="1:19" ht="9" customHeight="1">
      <c r="A37" s="19"/>
      <c r="B37" s="16"/>
      <c r="C37" s="27">
        <v>27</v>
      </c>
      <c r="D37" s="27">
        <v>28</v>
      </c>
      <c r="E37" s="26">
        <f t="shared" si="0"/>
        <v>324</v>
      </c>
      <c r="F37" s="71">
        <v>380000</v>
      </c>
      <c r="G37" s="71">
        <v>836000</v>
      </c>
      <c r="H37" s="71">
        <v>1150000</v>
      </c>
      <c r="I37" s="71">
        <v>1196000</v>
      </c>
      <c r="J37" s="71">
        <v>1914000</v>
      </c>
      <c r="K37" s="71">
        <v>2138000</v>
      </c>
      <c r="L37" s="22"/>
      <c r="M37" s="22"/>
      <c r="N37" s="22"/>
      <c r="O37" s="22"/>
      <c r="P37" s="16"/>
      <c r="Q37" s="19"/>
      <c r="R37" s="19"/>
      <c r="S37" s="19"/>
    </row>
    <row r="38" spans="1:19" ht="9" customHeight="1">
      <c r="A38" s="19"/>
      <c r="B38" s="16"/>
      <c r="C38" s="27">
        <v>28</v>
      </c>
      <c r="D38" s="27">
        <v>29</v>
      </c>
      <c r="E38" s="26">
        <f t="shared" si="0"/>
        <v>336</v>
      </c>
      <c r="F38" s="71">
        <v>395000</v>
      </c>
      <c r="G38" s="71">
        <v>869000</v>
      </c>
      <c r="H38" s="71">
        <v>1195000</v>
      </c>
      <c r="I38" s="71">
        <v>1243000</v>
      </c>
      <c r="J38" s="71">
        <v>1989000</v>
      </c>
      <c r="K38" s="71">
        <v>2222000</v>
      </c>
      <c r="L38" s="22"/>
      <c r="M38" s="22"/>
      <c r="N38" s="22"/>
      <c r="O38" s="22"/>
      <c r="P38" s="16"/>
      <c r="Q38" s="19"/>
      <c r="R38" s="19"/>
      <c r="S38" s="19"/>
    </row>
    <row r="39" spans="1:19" ht="9" customHeight="1">
      <c r="A39" s="19"/>
      <c r="B39" s="16"/>
      <c r="C39" s="27">
        <v>29</v>
      </c>
      <c r="D39" s="27">
        <v>30</v>
      </c>
      <c r="E39" s="26">
        <f t="shared" si="0"/>
        <v>348</v>
      </c>
      <c r="F39" s="71">
        <v>410000</v>
      </c>
      <c r="G39" s="71">
        <v>902000</v>
      </c>
      <c r="H39" s="71">
        <v>1240000</v>
      </c>
      <c r="I39" s="71">
        <v>1290000</v>
      </c>
      <c r="J39" s="71">
        <v>2064000</v>
      </c>
      <c r="K39" s="71">
        <v>2305000</v>
      </c>
      <c r="L39" s="22"/>
      <c r="M39" s="22"/>
      <c r="N39" s="22"/>
      <c r="O39" s="22"/>
      <c r="P39" s="16"/>
      <c r="Q39" s="19"/>
      <c r="R39" s="19"/>
      <c r="S39" s="19"/>
    </row>
    <row r="40" spans="1:19" ht="9" customHeight="1">
      <c r="A40" s="19"/>
      <c r="B40" s="16"/>
      <c r="C40" s="27">
        <v>30</v>
      </c>
      <c r="D40" s="27">
        <v>31</v>
      </c>
      <c r="E40" s="26">
        <f t="shared" si="0"/>
        <v>360</v>
      </c>
      <c r="F40" s="71">
        <v>425000</v>
      </c>
      <c r="G40" s="71">
        <v>935000</v>
      </c>
      <c r="H40" s="71">
        <v>1286000</v>
      </c>
      <c r="I40" s="71">
        <v>1337000</v>
      </c>
      <c r="J40" s="71">
        <v>2139000</v>
      </c>
      <c r="K40" s="71">
        <v>2389000</v>
      </c>
      <c r="L40" s="22"/>
      <c r="M40" s="22"/>
      <c r="N40" s="22"/>
      <c r="O40" s="22"/>
      <c r="P40" s="16"/>
      <c r="Q40" s="19"/>
      <c r="R40" s="19"/>
      <c r="S40" s="19"/>
    </row>
    <row r="41" spans="1:19" ht="9" customHeight="1">
      <c r="A41" s="19"/>
      <c r="B41" s="16"/>
      <c r="C41" s="27">
        <v>31</v>
      </c>
      <c r="D41" s="27">
        <v>32</v>
      </c>
      <c r="E41" s="26">
        <f t="shared" si="0"/>
        <v>372</v>
      </c>
      <c r="F41" s="71">
        <v>440000</v>
      </c>
      <c r="G41" s="71">
        <v>968000</v>
      </c>
      <c r="H41" s="71">
        <v>1331000</v>
      </c>
      <c r="I41" s="71">
        <v>1384000</v>
      </c>
      <c r="J41" s="71">
        <v>2214000</v>
      </c>
      <c r="K41" s="71">
        <v>2473000</v>
      </c>
      <c r="L41" s="22"/>
      <c r="M41" s="22"/>
      <c r="N41" s="22"/>
      <c r="O41" s="22"/>
      <c r="P41" s="16"/>
      <c r="Q41" s="19"/>
      <c r="R41" s="19"/>
      <c r="S41" s="19"/>
    </row>
    <row r="42" spans="1:19" ht="9" customHeight="1">
      <c r="A42" s="19"/>
      <c r="B42" s="16"/>
      <c r="C42" s="27">
        <v>32</v>
      </c>
      <c r="D42" s="27">
        <v>33</v>
      </c>
      <c r="E42" s="26">
        <f t="shared" si="0"/>
        <v>384</v>
      </c>
      <c r="F42" s="71">
        <v>455000</v>
      </c>
      <c r="G42" s="71">
        <v>1001000</v>
      </c>
      <c r="H42" s="71">
        <v>1376000</v>
      </c>
      <c r="I42" s="71">
        <v>1431000</v>
      </c>
      <c r="J42" s="71">
        <v>2290000</v>
      </c>
      <c r="K42" s="71">
        <v>2558000</v>
      </c>
      <c r="L42" s="22"/>
      <c r="M42" s="22"/>
      <c r="N42" s="22"/>
      <c r="O42" s="22"/>
      <c r="P42" s="16"/>
      <c r="Q42" s="19"/>
      <c r="R42" s="19"/>
      <c r="S42" s="19"/>
    </row>
    <row r="43" spans="1:19" ht="9" customHeight="1">
      <c r="A43" s="19"/>
      <c r="B43" s="16"/>
      <c r="C43" s="27">
        <v>33</v>
      </c>
      <c r="D43" s="27">
        <v>34</v>
      </c>
      <c r="E43" s="26">
        <f t="shared" si="0"/>
        <v>396</v>
      </c>
      <c r="F43" s="71">
        <v>470000</v>
      </c>
      <c r="G43" s="71">
        <v>1034000</v>
      </c>
      <c r="H43" s="71">
        <v>1422000</v>
      </c>
      <c r="I43" s="71">
        <v>1479000</v>
      </c>
      <c r="J43" s="71">
        <v>2366000</v>
      </c>
      <c r="K43" s="71">
        <v>2643000</v>
      </c>
      <c r="L43" s="22"/>
      <c r="M43" s="22"/>
      <c r="N43" s="22"/>
      <c r="O43" s="22"/>
      <c r="P43" s="16"/>
      <c r="Q43" s="19"/>
      <c r="R43" s="19"/>
      <c r="S43" s="19"/>
    </row>
    <row r="44" spans="1:19" ht="9" customHeight="1">
      <c r="A44" s="19"/>
      <c r="B44" s="16"/>
      <c r="C44" s="27">
        <v>34</v>
      </c>
      <c r="D44" s="27">
        <v>35</v>
      </c>
      <c r="E44" s="26">
        <f t="shared" si="0"/>
        <v>408</v>
      </c>
      <c r="F44" s="71">
        <v>485000</v>
      </c>
      <c r="G44" s="71">
        <v>1067000</v>
      </c>
      <c r="H44" s="71">
        <v>1467000</v>
      </c>
      <c r="I44" s="71">
        <v>1526000</v>
      </c>
      <c r="J44" s="71">
        <v>2442000</v>
      </c>
      <c r="K44" s="71">
        <v>2728000</v>
      </c>
      <c r="L44" s="22"/>
      <c r="M44" s="22"/>
      <c r="N44" s="22"/>
      <c r="O44" s="22"/>
      <c r="P44" s="16"/>
      <c r="Q44" s="19"/>
      <c r="R44" s="19"/>
      <c r="S44" s="19"/>
    </row>
    <row r="45" spans="1:19" ht="9" customHeight="1">
      <c r="A45" s="19"/>
      <c r="B45" s="16"/>
      <c r="C45" s="27">
        <v>35</v>
      </c>
      <c r="D45" s="27">
        <v>36</v>
      </c>
      <c r="E45" s="26">
        <f t="shared" si="0"/>
        <v>420</v>
      </c>
      <c r="F45" s="71">
        <v>500000</v>
      </c>
      <c r="G45" s="71">
        <v>1100000</v>
      </c>
      <c r="H45" s="71">
        <v>1513000</v>
      </c>
      <c r="I45" s="71">
        <v>1574000</v>
      </c>
      <c r="J45" s="71">
        <v>2518000</v>
      </c>
      <c r="K45" s="71">
        <v>2813000</v>
      </c>
      <c r="L45" s="22"/>
      <c r="M45" s="22"/>
      <c r="N45" s="22"/>
      <c r="O45" s="22"/>
      <c r="P45" s="16"/>
      <c r="Q45" s="19"/>
      <c r="R45" s="19"/>
      <c r="S45" s="19"/>
    </row>
    <row r="46" spans="1:19" ht="9" customHeight="1">
      <c r="A46" s="19"/>
      <c r="B46" s="16"/>
      <c r="C46" s="27">
        <v>36</v>
      </c>
      <c r="D46" s="27">
        <v>37</v>
      </c>
      <c r="E46" s="26">
        <f t="shared" si="0"/>
        <v>432</v>
      </c>
      <c r="F46" s="71">
        <v>515000</v>
      </c>
      <c r="G46" s="71">
        <v>1133000</v>
      </c>
      <c r="H46" s="71">
        <v>1558000</v>
      </c>
      <c r="I46" s="71">
        <v>1620000</v>
      </c>
      <c r="J46" s="71">
        <v>2592000</v>
      </c>
      <c r="K46" s="71">
        <v>2895000</v>
      </c>
      <c r="L46" s="22"/>
      <c r="M46" s="22"/>
      <c r="N46" s="22"/>
      <c r="O46" s="22"/>
      <c r="P46" s="16"/>
      <c r="Q46" s="19"/>
      <c r="R46" s="19"/>
      <c r="S46" s="19"/>
    </row>
    <row r="47" spans="1:19" ht="9" customHeight="1">
      <c r="A47" s="19"/>
      <c r="B47" s="16"/>
      <c r="C47" s="27">
        <v>37</v>
      </c>
      <c r="D47" s="27">
        <v>38</v>
      </c>
      <c r="E47" s="26">
        <f t="shared" si="0"/>
        <v>444</v>
      </c>
      <c r="F47" s="71">
        <v>530000</v>
      </c>
      <c r="G47" s="71">
        <v>1166000</v>
      </c>
      <c r="H47" s="71">
        <v>1603000</v>
      </c>
      <c r="I47" s="71">
        <v>1667000</v>
      </c>
      <c r="J47" s="71">
        <v>2667000</v>
      </c>
      <c r="K47" s="71">
        <v>2979000</v>
      </c>
      <c r="L47" s="22"/>
      <c r="M47" s="22"/>
      <c r="N47" s="22"/>
      <c r="O47" s="22"/>
      <c r="P47" s="16"/>
      <c r="Q47" s="19"/>
      <c r="R47" s="19"/>
      <c r="S47" s="19"/>
    </row>
    <row r="48" spans="1:19" ht="9" customHeight="1">
      <c r="A48" s="19"/>
      <c r="B48" s="16"/>
      <c r="C48" s="27">
        <v>38</v>
      </c>
      <c r="D48" s="27">
        <v>39</v>
      </c>
      <c r="E48" s="26">
        <f t="shared" si="0"/>
        <v>456</v>
      </c>
      <c r="F48" s="71">
        <v>545000</v>
      </c>
      <c r="G48" s="71">
        <v>1199000</v>
      </c>
      <c r="H48" s="71">
        <v>1649000</v>
      </c>
      <c r="I48" s="71">
        <v>1715000</v>
      </c>
      <c r="J48" s="71">
        <v>2744000</v>
      </c>
      <c r="K48" s="71">
        <v>3065000</v>
      </c>
      <c r="L48" s="22"/>
      <c r="M48" s="22"/>
      <c r="N48" s="22"/>
      <c r="O48" s="22"/>
      <c r="P48" s="16"/>
      <c r="Q48" s="19"/>
      <c r="R48" s="19"/>
      <c r="S48" s="19"/>
    </row>
    <row r="49" spans="1:19" ht="9" customHeight="1">
      <c r="A49" s="19"/>
      <c r="B49" s="16"/>
      <c r="C49" s="27">
        <v>39</v>
      </c>
      <c r="D49" s="27"/>
      <c r="E49" s="26">
        <f t="shared" si="0"/>
        <v>468</v>
      </c>
      <c r="F49" s="71">
        <v>560000</v>
      </c>
      <c r="G49" s="71">
        <v>1232000</v>
      </c>
      <c r="H49" s="71">
        <v>1694000</v>
      </c>
      <c r="I49" s="71">
        <v>1762000</v>
      </c>
      <c r="J49" s="71">
        <v>2819000</v>
      </c>
      <c r="K49" s="71">
        <v>3149000</v>
      </c>
      <c r="L49" s="22"/>
      <c r="M49" s="22"/>
      <c r="N49" s="22"/>
      <c r="O49" s="22"/>
      <c r="P49" s="16"/>
      <c r="Q49" s="19"/>
      <c r="R49" s="19"/>
      <c r="S49" s="19"/>
    </row>
    <row r="50" spans="1:19" ht="6" customHeight="1">
      <c r="A50" s="19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9"/>
      <c r="R50" s="19"/>
      <c r="S50" s="19"/>
    </row>
    <row r="51" spans="1:19" ht="9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</row>
  </sheetData>
  <sheetProtection sheet="1" objects="1" scenarios="1"/>
  <printOptions/>
  <pageMargins left="0.75" right="0.75" top="1" bottom="1" header="0.512" footer="0.512"/>
  <pageSetup orientation="portrait" paperSize="9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HD71"/>
  <sheetViews>
    <sheetView workbookViewId="0" topLeftCell="B1">
      <selection activeCell="A1" sqref="A1"/>
    </sheetView>
  </sheetViews>
  <sheetFormatPr defaultColWidth="9.00390625" defaultRowHeight="13.5"/>
  <cols>
    <col min="1" max="123" width="9.375" style="0" customWidth="1"/>
    <col min="124" max="124" width="6.125" style="0" bestFit="1" customWidth="1"/>
    <col min="125" max="125" width="9.375" style="0" customWidth="1"/>
    <col min="126" max="138" width="8.50390625" style="0" customWidth="1"/>
    <col min="139" max="139" width="11.25390625" style="0" bestFit="1" customWidth="1"/>
    <col min="140" max="140" width="9.875" style="0" bestFit="1" customWidth="1"/>
    <col min="141" max="16384" width="8.50390625" style="0" customWidth="1"/>
  </cols>
  <sheetData>
    <row r="1" spans="1:12" ht="12" customHeight="1">
      <c r="A1" t="s">
        <v>100</v>
      </c>
      <c r="I1" t="s">
        <v>23</v>
      </c>
      <c r="J1" t="s">
        <v>4</v>
      </c>
      <c r="L1" t="s">
        <v>7</v>
      </c>
    </row>
    <row r="2" spans="10:13" ht="12" customHeight="1">
      <c r="J2" t="s">
        <v>5</v>
      </c>
      <c r="K2" t="s">
        <v>6</v>
      </c>
      <c r="L2" t="s">
        <v>5</v>
      </c>
      <c r="M2" t="s">
        <v>6</v>
      </c>
    </row>
    <row r="3" spans="10:13" ht="12" customHeight="1">
      <c r="J3">
        <f>IF('入力シート'!D5=3,'入力シート'!F5+'元号設定シート'!$G$6,IF('入力シート'!D5=4,'入力シート'!F5+'元号設定シート'!$G$6+'元号設定シート'!$G$8,IF('入力シート'!D5=5,'入力シート'!F5+'元号設定シート'!$G$6+'元号設定シート'!$G$8+'元号設定シート'!$G$10,'入力シート'!F5)))</f>
        <v>0</v>
      </c>
      <c r="K3">
        <f>IF('入力シート'!J5=3,'入力シート'!L5+'元号設定シート'!$G$6,IF('入力シート'!J5=4,'入力シート'!L5+'元号設定シート'!$G$6+'元号設定シート'!$G$8,IF('入力シート'!J5=5,'入力シート'!L5+'元号設定シート'!$G$6+'元号設定シート'!$G$8+'元号設定シート'!$G$10,'入力シート'!L5)))</f>
        <v>0</v>
      </c>
      <c r="L3">
        <f>J3*12+'入力シート'!H5</f>
        <v>0</v>
      </c>
      <c r="M3">
        <f>K3*12+'入力シート'!N5</f>
        <v>0</v>
      </c>
    </row>
    <row r="4" spans="10:13" ht="12" customHeight="1">
      <c r="J4">
        <f>IF('入力シート'!D7=3,'入力シート'!F7+'元号設定シート'!$G$6,IF('入力シート'!D7=4,'入力シート'!F7+'元号設定シート'!$G$6+'元号設定シート'!$G$8,IF('入力シート'!D7=5,'入力シート'!F7+'元号設定シート'!$G$6+'元号設定シート'!$G$8+'元号設定シート'!$G$10,'入力シート'!F7)))</f>
        <v>0</v>
      </c>
      <c r="K4">
        <f>IF('入力シート'!J7=3,'入力シート'!L7+'元号設定シート'!$G$6,IF('入力シート'!J7=4,'入力シート'!L7+'元号設定シート'!$G$6+'元号設定シート'!$G$8,IF('入力シート'!J7=5,'入力シート'!L7+'元号設定シート'!$G$6+'元号設定シート'!$G$8+'元号設定シート'!$G$10,'入力シート'!L7)))</f>
        <v>0</v>
      </c>
      <c r="L4">
        <f>J4*12+'入力シート'!H7</f>
        <v>0</v>
      </c>
      <c r="M4">
        <f>K4*12+'入力シート'!N7</f>
        <v>0</v>
      </c>
    </row>
    <row r="5" spans="10:13" ht="12" customHeight="1">
      <c r="J5">
        <f>IF('入力シート'!D9=3,'入力シート'!F9+'元号設定シート'!$G$6,IF('入力シート'!D9=4,'入力シート'!F9+'元号設定シート'!$G$6+'元号設定シート'!$G$8,IF('入力シート'!D9=5,'入力シート'!F9+'元号設定シート'!$G$6+'元号設定シート'!$G$8+'元号設定シート'!$G$10,'入力シート'!F9)))</f>
        <v>0</v>
      </c>
      <c r="K5">
        <f>IF('入力シート'!J9=3,'入力シート'!L9+'元号設定シート'!$G$6,IF('入力シート'!J9=4,'入力シート'!L9+'元号設定シート'!$G$6+'元号設定シート'!$G$8,IF('入力シート'!J9=5,'入力シート'!L9+'元号設定シート'!$G$6+'元号設定シート'!$G$8+'元号設定シート'!$G$10,'入力シート'!L9)))</f>
        <v>0</v>
      </c>
      <c r="L5">
        <f>J5*12+'入力シート'!H9</f>
        <v>0</v>
      </c>
      <c r="M5">
        <f>K5*12+'入力シート'!N9</f>
        <v>0</v>
      </c>
    </row>
    <row r="6" spans="10:13" ht="12" customHeight="1">
      <c r="J6">
        <f>IF('入力シート'!D11=3,'入力シート'!F11+'元号設定シート'!$G$6,IF('入力シート'!D11=4,'入力シート'!F11+'元号設定シート'!$G$6+'元号設定シート'!$G$8,IF('入力シート'!D11=5,'入力シート'!F11+'元号設定シート'!$G$6+'元号設定シート'!$G$8+'元号設定シート'!$G$10,'入力シート'!F11)))</f>
        <v>0</v>
      </c>
      <c r="K6">
        <f>IF('入力シート'!J11=3,'入力シート'!L11+'元号設定シート'!$G$6,IF('入力シート'!J11=4,'入力シート'!L11+'元号設定シート'!$G$6+'元号設定シート'!$G$8,IF('入力シート'!J11=5,'入力シート'!L11+'元号設定シート'!$G$6+'元号設定シート'!$G$8+'元号設定シート'!$G$10,'入力シート'!L11)))</f>
        <v>0</v>
      </c>
      <c r="L6">
        <f>J6*12+'入力シート'!H11</f>
        <v>0</v>
      </c>
      <c r="M6">
        <f>K6*12+'入力シート'!N11</f>
        <v>0</v>
      </c>
    </row>
    <row r="7" spans="10:13" ht="12" customHeight="1">
      <c r="J7">
        <f>IF('入力シート'!D13=3,'入力シート'!F13+'元号設定シート'!$G$6,IF('入力シート'!D13=4,'入力シート'!F13+'元号設定シート'!$G$6+'元号設定シート'!$G$8,IF('入力シート'!D13=5,'入力シート'!F13+'元号設定シート'!$G$6+'元号設定シート'!$G$8+'元号設定シート'!$G$10,'入力シート'!F13)))</f>
        <v>0</v>
      </c>
      <c r="K7">
        <f>IF('入力シート'!J13=3,'入力シート'!L13+'元号設定シート'!$G$6,IF('入力シート'!J13=4,'入力シート'!L13+'元号設定シート'!$G$6+'元号設定シート'!$G$8,IF('入力シート'!J13=5,'入力シート'!L13+'元号設定シート'!$G$6+'元号設定シート'!$G$8+'元号設定シート'!$G$10,'入力シート'!L13)))</f>
        <v>0</v>
      </c>
      <c r="L7">
        <f>J7*12+'入力シート'!H13</f>
        <v>0</v>
      </c>
      <c r="M7">
        <f>K7*12+'入力シート'!N13</f>
        <v>0</v>
      </c>
    </row>
    <row r="8" spans="10:13" ht="12" customHeight="1">
      <c r="J8">
        <f>IF('入力シート'!D15=3,'入力シート'!F15+'元号設定シート'!$G$6,IF('入力シート'!D15=4,'入力シート'!F15+'元号設定シート'!$G$6+'元号設定シート'!$G$8,IF('入力シート'!D15=5,'入力シート'!F15+'元号設定シート'!$G$6+'元号設定シート'!$G$8+'元号設定シート'!$G$10,'入力シート'!F15)))</f>
        <v>0</v>
      </c>
      <c r="K8">
        <f>IF('入力シート'!J15=3,'入力シート'!L15+'元号設定シート'!$G$6,IF('入力シート'!J15=4,'入力シート'!L15+'元号設定シート'!$G$6+'元号設定シート'!$G$8,IF('入力シート'!J15=5,'入力シート'!L15+'元号設定シート'!$G$6+'元号設定シート'!$G$8+'元号設定シート'!$G$10,'入力シート'!L15)))</f>
        <v>0</v>
      </c>
      <c r="L8">
        <f>J8*12+'入力シート'!H15</f>
        <v>0</v>
      </c>
      <c r="M8">
        <f>K8*12+'入力シート'!N15</f>
        <v>0</v>
      </c>
    </row>
    <row r="9" spans="10:13" ht="12" customHeight="1">
      <c r="J9">
        <f>IF('入力シート'!D17=3,'入力シート'!F17+'元号設定シート'!$G$6,IF('入力シート'!D17=4,'入力シート'!F17+'元号設定シート'!$G$6+'元号設定シート'!$G$8,IF('入力シート'!D17=5,'入力シート'!F17+'元号設定シート'!$G$6+'元号設定シート'!$G$8+'元号設定シート'!$G$10,'入力シート'!F17)))</f>
        <v>0</v>
      </c>
      <c r="K9">
        <f>IF('入力シート'!J17=3,'入力シート'!L17+'元号設定シート'!$G$6,IF('入力シート'!J17=4,'入力シート'!L17+'元号設定シート'!$G$6+'元号設定シート'!$G$8,IF('入力シート'!J17=5,'入力シート'!L17+'元号設定シート'!$G$6+'元号設定シート'!$G$8+'元号設定シート'!$G$10,'入力シート'!L17)))</f>
        <v>0</v>
      </c>
      <c r="L9">
        <f>J9*12+'入力シート'!H17</f>
        <v>0</v>
      </c>
      <c r="M9">
        <f>K9*12+'入力シート'!N17</f>
        <v>0</v>
      </c>
    </row>
    <row r="10" spans="10:13" ht="12" customHeight="1">
      <c r="J10">
        <f>IF('入力シート'!D19=3,'入力シート'!F19+'元号設定シート'!$G$6,IF('入力シート'!D19=4,'入力シート'!F19+'元号設定シート'!$G$6+'元号設定シート'!$G$8,IF('入力シート'!D19=5,'入力シート'!F19+'元号設定シート'!$G$6+'元号設定シート'!$G$8+'元号設定シート'!$G$10,'入力シート'!F19)))</f>
        <v>0</v>
      </c>
      <c r="K10">
        <f>IF('入力シート'!J19=3,'入力シート'!L19+'元号設定シート'!$G$6,IF('入力シート'!J19=4,'入力シート'!L19+'元号設定シート'!$G$6+'元号設定シート'!$G$8,IF('入力シート'!J19=5,'入力シート'!L19+'元号設定シート'!$G$6+'元号設定シート'!$G$8+'元号設定シート'!$G$10,'入力シート'!L19)))</f>
        <v>0</v>
      </c>
      <c r="L10">
        <f>J10*12+'入力シート'!H19</f>
        <v>0</v>
      </c>
      <c r="M10">
        <f>K10*12+'入力シート'!N19</f>
        <v>0</v>
      </c>
    </row>
    <row r="11" spans="10:13" ht="12" customHeight="1">
      <c r="J11">
        <f>IF('入力シート'!D21=3,'入力シート'!F21+'元号設定シート'!$G$6,IF('入力シート'!D21=4,'入力シート'!F21+'元号設定シート'!$G$6+'元号設定シート'!$G$8,IF('入力シート'!D21=5,'入力シート'!F21+'元号設定シート'!$G$6+'元号設定シート'!$G$8+'元号設定シート'!$G$10,'入力シート'!F21)))</f>
        <v>0</v>
      </c>
      <c r="K11">
        <f>IF('入力シート'!J21=3,'入力シート'!L21+'元号設定シート'!$G$6,IF('入力シート'!J21=4,'入力シート'!L21+'元号設定シート'!$G$6+'元号設定シート'!$G$8,IF('入力シート'!J21=5,'入力シート'!L21+'元号設定シート'!$G$6+'元号設定シート'!$G$8+'元号設定シート'!$G$10,'入力シート'!L21)))</f>
        <v>0</v>
      </c>
      <c r="L11">
        <f>J11*12+'入力シート'!H21</f>
        <v>0</v>
      </c>
      <c r="M11">
        <f>K11*12+'入力シート'!N21</f>
        <v>0</v>
      </c>
    </row>
    <row r="12" spans="10:13" ht="12" customHeight="1">
      <c r="J12">
        <f>IF('入力シート'!D23=3,'入力シート'!F23+'元号設定シート'!$G$6,IF('入力シート'!D23=4,'入力シート'!F23+'元号設定シート'!$G$6+'元号設定シート'!$G$8,IF('入力シート'!D23=5,'入力シート'!F23+'元号設定シート'!$G$6+'元号設定シート'!$G$8+'元号設定シート'!$G$10,'入力シート'!F23)))</f>
        <v>0</v>
      </c>
      <c r="K12">
        <f>IF('入力シート'!J23=3,'入力シート'!L23+'元号設定シート'!$G$6,IF('入力シート'!J23=4,'入力シート'!L23+'元号設定シート'!$G$6+'元号設定シート'!$G$8,IF('入力シート'!J23=5,'入力シート'!L23+'元号設定シート'!$G$6+'元号設定シート'!$G$8+'元号設定シート'!$G$10,'入力シート'!L23)))</f>
        <v>0</v>
      </c>
      <c r="L12">
        <f>J12*12+'入力シート'!H23</f>
        <v>0</v>
      </c>
      <c r="M12">
        <f>K12*12+'入力シート'!N23</f>
        <v>0</v>
      </c>
    </row>
    <row r="13" spans="10:13" ht="12" customHeight="1">
      <c r="J13">
        <f>IF('入力シート'!D25=3,'入力シート'!F25+'元号設定シート'!$G$6,IF('入力シート'!D25=4,'入力シート'!F25+'元号設定シート'!$G$6+'元号設定シート'!$G$8,IF('入力シート'!D25=5,'入力シート'!F25+'元号設定シート'!$G$6+'元号設定シート'!$G$8+'元号設定シート'!$G$10,'入力シート'!F25)))</f>
        <v>0</v>
      </c>
      <c r="K13">
        <f>IF('入力シート'!J25=3,'入力シート'!L25+'元号設定シート'!$G$6,IF('入力シート'!J25=4,'入力シート'!L25+'元号設定シート'!$G$6+'元号設定シート'!$G$8,IF('入力シート'!J25=5,'入力シート'!L25+'元号設定シート'!$G$6+'元号設定シート'!$G$8+'元号設定シート'!$G$10,'入力シート'!L25)))</f>
        <v>0</v>
      </c>
      <c r="L13">
        <f>J13*12+'入力シート'!H25</f>
        <v>0</v>
      </c>
      <c r="M13">
        <f>K13*12+'入力シート'!N25</f>
        <v>0</v>
      </c>
    </row>
    <row r="14" spans="10:13" ht="12" customHeight="1">
      <c r="J14">
        <f>IF('入力シート'!D27=3,'入力シート'!F27+'元号設定シート'!$G$6,IF('入力シート'!D27=4,'入力シート'!F27+'元号設定シート'!$G$6+'元号設定シート'!$G$8,IF('入力シート'!D27=5,'入力シート'!F27+'元号設定シート'!$G$6+'元号設定シート'!$G$8+'元号設定シート'!$G$10,'入力シート'!F27)))</f>
        <v>0</v>
      </c>
      <c r="K14">
        <f>IF('入力シート'!J27=3,'入力シート'!L27+'元号設定シート'!$G$6,IF('入力シート'!J27=4,'入力シート'!L27+'元号設定シート'!$G$6+'元号設定シート'!$G$8,IF('入力シート'!J27=5,'入力シート'!L27+'元号設定シート'!$G$6+'元号設定シート'!$G$8+'元号設定シート'!$G$10,'入力シート'!L27)))</f>
        <v>0</v>
      </c>
      <c r="L14">
        <f>J14*12+'入力シート'!H27</f>
        <v>0</v>
      </c>
      <c r="M14">
        <f>K14*12+'入力シート'!N27</f>
        <v>0</v>
      </c>
    </row>
    <row r="15" spans="10:13" ht="12" customHeight="1">
      <c r="J15">
        <f>IF('入力シート'!D29=3,'入力シート'!F29+'元号設定シート'!$G$6,IF('入力シート'!D29=4,'入力シート'!F29+'元号設定シート'!$G$6+'元号設定シート'!$G$8,IF('入力シート'!D29=5,'入力シート'!F29+'元号設定シート'!$G$6+'元号設定シート'!$G$8+'元号設定シート'!$G$10,'入力シート'!F29)))</f>
        <v>0</v>
      </c>
      <c r="K15">
        <f>IF('入力シート'!J29=3,'入力シート'!L29+'元号設定シート'!$G$6,IF('入力シート'!J29=4,'入力シート'!L29+'元号設定シート'!$G$6+'元号設定シート'!$G$8,IF('入力シート'!J29=5,'入力シート'!L29+'元号設定シート'!$G$6+'元号設定シート'!$G$8+'元号設定シート'!$G$10,'入力シート'!L29)))</f>
        <v>0</v>
      </c>
      <c r="L15">
        <f>J15*12+'入力シート'!H29</f>
        <v>0</v>
      </c>
      <c r="M15">
        <f>K15*12+'入力シート'!N29</f>
        <v>0</v>
      </c>
    </row>
    <row r="16" spans="10:13" ht="12" customHeight="1">
      <c r="J16">
        <f>IF('入力シート'!D31=3,'入力シート'!F31+'元号設定シート'!$G$6,IF('入力シート'!D31=4,'入力シート'!F31+'元号設定シート'!$G$6+'元号設定シート'!$G$8,IF('入力シート'!D31=5,'入力シート'!F31+'元号設定シート'!$G$6+'元号設定シート'!$G$8+'元号設定シート'!$G$10,'入力シート'!F31)))</f>
        <v>0</v>
      </c>
      <c r="K16">
        <f>IF('入力シート'!J31=3,'入力シート'!L31+'元号設定シート'!$G$6,IF('入力シート'!J31=4,'入力シート'!L31+'元号設定シート'!$G$6+'元号設定シート'!$G$8,IF('入力シート'!J31=5,'入力シート'!L31+'元号設定シート'!$G$6+'元号設定シート'!$G$8+'元号設定シート'!$G$10,'入力シート'!L31)))</f>
        <v>0</v>
      </c>
      <c r="L16">
        <f>J16*12+'入力シート'!H31</f>
        <v>0</v>
      </c>
      <c r="M16">
        <f>K16*12+'入力シート'!N31</f>
        <v>0</v>
      </c>
    </row>
    <row r="17" spans="10:13" ht="12" customHeight="1">
      <c r="J17">
        <f>IF('入力シート'!D33=3,'入力シート'!F33+'元号設定シート'!$G$6,IF('入力シート'!D33=4,'入力シート'!F33+'元号設定シート'!$G$6+'元号設定シート'!$G$8,IF('入力シート'!D33=5,'入力シート'!F33+'元号設定シート'!$G$6+'元号設定シート'!$G$8+'元号設定シート'!$G$10,'入力シート'!F33)))</f>
        <v>0</v>
      </c>
      <c r="K17">
        <f>IF('入力シート'!J33=3,'入力シート'!L33+'元号設定シート'!$G$6,IF('入力シート'!J33=4,'入力シート'!L33+'元号設定シート'!$G$6+'元号設定シート'!$G$8,IF('入力シート'!J33=5,'入力シート'!L33+'元号設定シート'!$G$6+'元号設定シート'!$G$8+'元号設定シート'!$G$10,'入力シート'!L33)))</f>
        <v>0</v>
      </c>
      <c r="L17">
        <f>J17*12+'入力シート'!H33</f>
        <v>0</v>
      </c>
      <c r="M17">
        <f>K17*12+'入力シート'!N33</f>
        <v>0</v>
      </c>
    </row>
    <row r="18" spans="10:13" ht="12" customHeight="1">
      <c r="J18">
        <f>IF('入力シート'!D35=3,'入力シート'!F35+'元号設定シート'!$G$6,IF('入力シート'!D35=4,'入力シート'!F35+'元号設定シート'!$G$6+'元号設定シート'!$G$8,IF('入力シート'!D35=5,'入力シート'!F35+'元号設定シート'!$G$6+'元号設定シート'!$G$8+'元号設定シート'!$G$10,'入力シート'!F35)))</f>
        <v>0</v>
      </c>
      <c r="K18">
        <f>IF('入力シート'!J35=3,'入力シート'!L35+'元号設定シート'!$G$6,IF('入力シート'!J35=4,'入力シート'!L35+'元号設定シート'!$G$6+'元号設定シート'!$G$8,IF('入力シート'!J35=5,'入力シート'!L35+'元号設定シート'!$G$6+'元号設定シート'!$G$8+'元号設定シート'!$G$10,'入力シート'!L35)))</f>
        <v>0</v>
      </c>
      <c r="L18">
        <f>J18*12+'入力シート'!H35</f>
        <v>0</v>
      </c>
      <c r="M18">
        <f>K18*12+'入力シート'!N35</f>
        <v>0</v>
      </c>
    </row>
    <row r="19" spans="10:13" ht="12" customHeight="1">
      <c r="J19">
        <f>IF('入力シート'!D37=3,'入力シート'!F37+'元号設定シート'!$G$6,IF('入力シート'!D37=4,'入力シート'!F37+'元号設定シート'!$G$6+'元号設定シート'!$G$8,IF('入力シート'!D37=5,'入力シート'!F37+'元号設定シート'!$G$6+'元号設定シート'!$G$8+'元号設定シート'!$G$10,'入力シート'!F37)))</f>
        <v>0</v>
      </c>
      <c r="K19">
        <f>IF('入力シート'!J37=3,'入力シート'!L37+'元号設定シート'!$G$6,IF('入力シート'!J37=4,'入力シート'!L37+'元号設定シート'!$G$6+'元号設定シート'!$G$8,IF('入力シート'!J37=5,'入力シート'!L37+'元号設定シート'!$G$6+'元号設定シート'!$G$8+'元号設定シート'!$G$10,'入力シート'!L37)))</f>
        <v>0</v>
      </c>
      <c r="L19">
        <f>J19*12+'入力シート'!H37</f>
        <v>0</v>
      </c>
      <c r="M19">
        <f>K19*12+'入力シート'!N37</f>
        <v>0</v>
      </c>
    </row>
    <row r="20" spans="10:13" ht="12" customHeight="1">
      <c r="J20">
        <f>IF('入力シート'!D39=3,'入力シート'!F39+'元号設定シート'!$G$6,IF('入力シート'!D39=4,'入力シート'!F39+'元号設定シート'!$G$6+'元号設定シート'!$G$8,IF('入力シート'!D39=5,'入力シート'!F39+'元号設定シート'!$G$6+'元号設定シート'!$G$8+'元号設定シート'!$G$10,'入力シート'!F39)))</f>
        <v>0</v>
      </c>
      <c r="K20">
        <f>IF('入力シート'!J39=3,'入力シート'!L39+'元号設定シート'!$G$6,IF('入力シート'!J39=4,'入力シート'!L39+'元号設定シート'!$G$6+'元号設定シート'!$G$8,IF('入力シート'!J39=5,'入力シート'!L39+'元号設定シート'!$G$6+'元号設定シート'!$G$8+'元号設定シート'!$G$10,'入力シート'!L39)))</f>
        <v>0</v>
      </c>
      <c r="L20">
        <f>J20*12+'入力シート'!H39</f>
        <v>0</v>
      </c>
      <c r="M20">
        <f>K20*12+'入力シート'!N39</f>
        <v>0</v>
      </c>
    </row>
    <row r="21" spans="10:13" ht="12" customHeight="1">
      <c r="J21">
        <f>IF('入力シート'!D41=3,'入力シート'!F41+'元号設定シート'!$G$6,IF('入力シート'!D41=4,'入力シート'!F41+'元号設定シート'!$G$6+'元号設定シート'!$G$8,IF('入力シート'!D41=5,'入力シート'!F41+'元号設定シート'!$G$6+'元号設定シート'!$G$8+'元号設定シート'!$G$10,'入力シート'!F41)))</f>
        <v>0</v>
      </c>
      <c r="K21">
        <f>IF('入力シート'!J41=3,'入力シート'!L41+'元号設定シート'!$G$6,IF('入力シート'!J41=4,'入力シート'!L41+'元号設定シート'!$G$6+'元号設定シート'!$G$8,IF('入力シート'!J41=5,'入力シート'!L41+'元号設定シート'!$G$6+'元号設定シート'!$G$8+'元号設定シート'!$G$10,'入力シート'!L41)))</f>
        <v>0</v>
      </c>
      <c r="L21">
        <f>J21*12+'入力シート'!H41</f>
        <v>0</v>
      </c>
      <c r="M21">
        <f>K21*12+'入力シート'!N41</f>
        <v>0</v>
      </c>
    </row>
    <row r="22" spans="10:13" ht="12" customHeight="1">
      <c r="J22">
        <f>IF('入力シート'!D43=3,'入力シート'!F43+'元号設定シート'!$G$6,IF('入力シート'!D43=4,'入力シート'!F43+'元号設定シート'!$G$6+'元号設定シート'!$G$8,IF('入力シート'!D43=5,'入力シート'!F43+'元号設定シート'!$G$6+'元号設定シート'!$G$8+'元号設定シート'!$G$10,'入力シート'!F43)))</f>
        <v>0</v>
      </c>
      <c r="K22">
        <f>IF('入力シート'!J43=3,'入力シート'!L43+'元号設定シート'!$G$6,IF('入力シート'!J43=4,'入力シート'!L43+'元号設定シート'!$G$6+'元号設定シート'!$G$8,IF('入力シート'!J43=5,'入力シート'!L43+'元号設定シート'!$G$6+'元号設定シート'!$G$8+'元号設定シート'!$G$10,'入力シート'!L43)))</f>
        <v>0</v>
      </c>
      <c r="L22">
        <f>J22*12+'入力シート'!H43</f>
        <v>0</v>
      </c>
      <c r="M22">
        <f>K22*12+'入力シート'!N43</f>
        <v>0</v>
      </c>
    </row>
    <row r="23" ht="12" customHeight="1"/>
    <row r="24" ht="12" customHeight="1">
      <c r="I24" t="s">
        <v>24</v>
      </c>
    </row>
    <row r="25" spans="10:13" ht="12" customHeight="1">
      <c r="J25">
        <f>IF('入力シート'!T5=3,'入力シート'!V5+'元号設定シート'!$G$6,IF('入力シート'!T5=4,'入力シート'!V5+'元号設定シート'!$G$6+'元号設定シート'!$G$8,IF('入力シート'!T5=5,'入力シート'!V5+'元号設定シート'!$G$6+'元号設定シート'!$G$8+'元号設定シート'!$G$10,'入力シート'!V5)))</f>
        <v>0</v>
      </c>
      <c r="K25">
        <f>IF('入力シート'!Z5=3,'入力シート'!AB5+'元号設定シート'!$G$6,IF('入力シート'!Z5=4,'入力シート'!AB5+'元号設定シート'!$G$6+'元号設定シート'!$G$8,IF('入力シート'!Z5=5,'入力シート'!AB5+'元号設定シート'!$G$6+'元号設定シート'!$G$8+'元号設定シート'!$G$10,'入力シート'!AB5)))</f>
        <v>0</v>
      </c>
      <c r="L25">
        <f>J25*12+'入力シート'!X5</f>
        <v>0</v>
      </c>
      <c r="M25">
        <f>K25*12+'入力シート'!AD5</f>
        <v>0</v>
      </c>
    </row>
    <row r="26" spans="10:13" ht="12" customHeight="1">
      <c r="J26">
        <f>IF('入力シート'!T7=3,'入力シート'!V7+'元号設定シート'!$G$6,IF('入力シート'!T7=4,'入力シート'!V7+'元号設定シート'!$G$6+'元号設定シート'!$G$8,IF('入力シート'!T7=5,'入力シート'!V7+'元号設定シート'!$G$6+'元号設定シート'!$G$8+'元号設定シート'!$G$10,'入力シート'!V7)))</f>
        <v>0</v>
      </c>
      <c r="K26">
        <f>IF('入力シート'!Z7=3,'入力シート'!AB7+'元号設定シート'!$G$6,IF('入力シート'!Z7=4,'入力シート'!AB7+'元号設定シート'!$G$6+'元号設定シート'!$G$8,IF('入力シート'!Z7=5,'入力シート'!AB7+'元号設定シート'!$G$6+'元号設定シート'!$G$8+'元号設定シート'!$G$10,'入力シート'!AB7)))</f>
        <v>0</v>
      </c>
      <c r="L26">
        <f>J26*12+'入力シート'!X7</f>
        <v>0</v>
      </c>
      <c r="M26">
        <f>K26*12+'入力シート'!AD7</f>
        <v>0</v>
      </c>
    </row>
    <row r="27" spans="10:13" ht="12" customHeight="1">
      <c r="J27">
        <f>IF('入力シート'!T9=3,'入力シート'!V9+'元号設定シート'!$G$6,IF('入力シート'!T9=4,'入力シート'!V9+'元号設定シート'!$G$6+'元号設定シート'!$G$8,IF('入力シート'!T9=5,'入力シート'!V9+'元号設定シート'!$G$6+'元号設定シート'!$G$8+'元号設定シート'!$G$10,'入力シート'!V9)))</f>
        <v>0</v>
      </c>
      <c r="K27">
        <f>IF('入力シート'!Z9=3,'入力シート'!AB9+'元号設定シート'!$G$6,IF('入力シート'!Z9=4,'入力シート'!AB9+'元号設定シート'!$G$6+'元号設定シート'!$G$8,IF('入力シート'!Z9=5,'入力シート'!AB9+'元号設定シート'!$G$6+'元号設定シート'!$G$8+'元号設定シート'!$G$10,'入力シート'!AB9)))</f>
        <v>0</v>
      </c>
      <c r="L27">
        <f>J27*12+'入力シート'!X9</f>
        <v>0</v>
      </c>
      <c r="M27">
        <f>K27*12+'入力シート'!AD9</f>
        <v>0</v>
      </c>
    </row>
    <row r="28" spans="10:13" ht="12" customHeight="1">
      <c r="J28">
        <f>IF('入力シート'!T11=3,'入力シート'!V11+'元号設定シート'!$G$6,IF('入力シート'!T11=4,'入力シート'!V11+'元号設定シート'!$G$6+'元号設定シート'!$G$8,IF('入力シート'!T11=5,'入力シート'!V11+'元号設定シート'!$G$6+'元号設定シート'!$G$8+'元号設定シート'!$G$10,'入力シート'!V11)))</f>
        <v>0</v>
      </c>
      <c r="K28">
        <f>IF('入力シート'!Z11=3,'入力シート'!AB11+'元号設定シート'!$G$6,IF('入力シート'!Z11=4,'入力シート'!AB11+'元号設定シート'!$G$6+'元号設定シート'!$G$8,IF('入力シート'!Z11=5,'入力シート'!AB11+'元号設定シート'!$G$6+'元号設定シート'!$G$8+'元号設定シート'!$G$10,'入力シート'!AB11)))</f>
        <v>0</v>
      </c>
      <c r="L28">
        <f>J28*12+'入力シート'!X11</f>
        <v>0</v>
      </c>
      <c r="M28">
        <f>K28*12+'入力シート'!AD11</f>
        <v>0</v>
      </c>
    </row>
    <row r="29" spans="10:13" ht="12" customHeight="1">
      <c r="J29">
        <f>IF('入力シート'!T13=3,'入力シート'!V13+'元号設定シート'!$G$6,IF('入力シート'!T13=4,'入力シート'!V13+'元号設定シート'!$G$6+'元号設定シート'!$G$8,IF('入力シート'!T13=5,'入力シート'!V13+'元号設定シート'!$G$6+'元号設定シート'!$G$8+'元号設定シート'!$G$10,'入力シート'!V13)))</f>
        <v>0</v>
      </c>
      <c r="K29">
        <f>IF('入力シート'!Z13=3,'入力シート'!AB13+'元号設定シート'!$G$6,IF('入力シート'!Z13=4,'入力シート'!AB13+'元号設定シート'!$G$6+'元号設定シート'!$G$8,IF('入力シート'!Z13=5,'入力シート'!AB13+'元号設定シート'!$G$6+'元号設定シート'!$G$8+'元号設定シート'!$G$10,'入力シート'!AB13)))</f>
        <v>0</v>
      </c>
      <c r="L29">
        <f>J29*12+'入力シート'!X13</f>
        <v>0</v>
      </c>
      <c r="M29">
        <f>K29*12+'入力シート'!AD13</f>
        <v>0</v>
      </c>
    </row>
    <row r="30" spans="10:13" ht="12" customHeight="1">
      <c r="J30">
        <f>IF('入力シート'!T15=3,'入力シート'!V15+'元号設定シート'!$G$6,IF('入力シート'!T15=4,'入力シート'!V15+'元号設定シート'!$G$6+'元号設定シート'!$G$8,IF('入力シート'!T15=5,'入力シート'!V15+'元号設定シート'!$G$6+'元号設定シート'!$G$8+'元号設定シート'!$G$10,'入力シート'!V15)))</f>
        <v>0</v>
      </c>
      <c r="K30">
        <f>IF('入力シート'!Z15=3,'入力シート'!AB15+'元号設定シート'!$G$6,IF('入力シート'!Z15=4,'入力シート'!AB15+'元号設定シート'!$G$6+'元号設定シート'!$G$8,IF('入力シート'!Z15=5,'入力シート'!AB15+'元号設定シート'!$G$6+'元号設定シート'!$G$8+'元号設定シート'!$G$10,'入力シート'!AB15)))</f>
        <v>0</v>
      </c>
      <c r="L30">
        <f>J30*12+'入力シート'!X15</f>
        <v>0</v>
      </c>
      <c r="M30">
        <f>K30*12+'入力シート'!AD15</f>
        <v>0</v>
      </c>
    </row>
    <row r="31" spans="10:13" ht="12" customHeight="1">
      <c r="J31">
        <f>IF('入力シート'!T17=3,'入力シート'!V17+'元号設定シート'!$G$6,IF('入力シート'!T17=4,'入力シート'!V17+'元号設定シート'!$G$6+'元号設定シート'!$G$8,IF('入力シート'!T17=5,'入力シート'!V17+'元号設定シート'!$G$6+'元号設定シート'!$G$8+'元号設定シート'!$G$10,'入力シート'!V17)))</f>
        <v>0</v>
      </c>
      <c r="K31">
        <f>IF('入力シート'!Z17=3,'入力シート'!AB17+'元号設定シート'!$G$6,IF('入力シート'!Z17=4,'入力シート'!AB17+'元号設定シート'!$G$6+'元号設定シート'!$G$8,IF('入力シート'!Z17=5,'入力シート'!AB17+'元号設定シート'!$G$6+'元号設定シート'!$G$8+'元号設定シート'!$G$10,'入力シート'!AB17)))</f>
        <v>0</v>
      </c>
      <c r="L31">
        <f>J31*12+'入力シート'!X17</f>
        <v>0</v>
      </c>
      <c r="M31">
        <f>K31*12+'入力シート'!AD17</f>
        <v>0</v>
      </c>
    </row>
    <row r="32" spans="10:13" ht="12" customHeight="1">
      <c r="J32">
        <f>IF('入力シート'!T19=3,'入力シート'!V19+'元号設定シート'!$G$6,IF('入力シート'!T19=4,'入力シート'!V19+'元号設定シート'!$G$6+'元号設定シート'!$G$8,IF('入力シート'!T19=5,'入力シート'!V19+'元号設定シート'!$G$6+'元号設定シート'!$G$8+'元号設定シート'!$G$10,'入力シート'!V19)))</f>
        <v>0</v>
      </c>
      <c r="K32">
        <f>IF('入力シート'!Z19=3,'入力シート'!AB19+'元号設定シート'!$G$6,IF('入力シート'!Z19=4,'入力シート'!AB19+'元号設定シート'!$G$6+'元号設定シート'!$G$8,IF('入力シート'!Z19=5,'入力シート'!AB19+'元号設定シート'!$G$6+'元号設定シート'!$G$8+'元号設定シート'!$G$10,'入力シート'!AB19)))</f>
        <v>0</v>
      </c>
      <c r="L32">
        <f>J32*12+'入力シート'!X19</f>
        <v>0</v>
      </c>
      <c r="M32">
        <f>K32*12+'入力シート'!AD19</f>
        <v>0</v>
      </c>
    </row>
    <row r="33" spans="10:13" ht="12" customHeight="1">
      <c r="J33">
        <f>IF('入力シート'!T21=3,'入力シート'!V21+'元号設定シート'!$G$6,IF('入力シート'!T21=4,'入力シート'!V21+'元号設定シート'!$G$6+'元号設定シート'!$G$8,IF('入力シート'!T21=5,'入力シート'!V21+'元号設定シート'!$G$6+'元号設定シート'!$G$8+'元号設定シート'!$G$10,'入力シート'!V21)))</f>
        <v>0</v>
      </c>
      <c r="K33">
        <f>IF('入力シート'!Z21=3,'入力シート'!AB21+'元号設定シート'!$G$6,IF('入力シート'!Z21=4,'入力シート'!AB21+'元号設定シート'!$G$6+'元号設定シート'!$G$8,IF('入力シート'!Z21=5,'入力シート'!AB21+'元号設定シート'!$G$6+'元号設定シート'!$G$8+'元号設定シート'!$G$10,'入力シート'!AB21)))</f>
        <v>0</v>
      </c>
      <c r="L33">
        <f>J33*12+'入力シート'!X21</f>
        <v>0</v>
      </c>
      <c r="M33">
        <f>K33*12+'入力シート'!AD21</f>
        <v>0</v>
      </c>
    </row>
    <row r="34" spans="10:13" ht="12" customHeight="1">
      <c r="J34">
        <f>IF('入力シート'!T23=3,'入力シート'!V23+'元号設定シート'!$G$6,IF('入力シート'!T23=4,'入力シート'!V23+'元号設定シート'!$G$6+'元号設定シート'!$G$8,IF('入力シート'!T23=5,'入力シート'!V23+'元号設定シート'!$G$6+'元号設定シート'!$G$8+'元号設定シート'!$G$10,'入力シート'!V23)))</f>
        <v>0</v>
      </c>
      <c r="K34">
        <f>IF('入力シート'!Z23=3,'入力シート'!AB23+'元号設定シート'!$G$6,IF('入力シート'!Z23=4,'入力シート'!AB23+'元号設定シート'!$G$6+'元号設定シート'!$G$8,IF('入力シート'!Z23=5,'入力シート'!AB23+'元号設定シート'!$G$6+'元号設定シート'!$G$8+'元号設定シート'!$G$10,'入力シート'!AB23)))</f>
        <v>0</v>
      </c>
      <c r="L34">
        <f>J34*12+'入力シート'!X23</f>
        <v>0</v>
      </c>
      <c r="M34">
        <f>K34*12+'入力シート'!AD23</f>
        <v>0</v>
      </c>
    </row>
    <row r="35" spans="10:13" ht="12" customHeight="1">
      <c r="J35">
        <f>IF('入力シート'!T25=3,'入力シート'!V25+'元号設定シート'!$G$6,IF('入力シート'!T25=4,'入力シート'!V25+'元号設定シート'!$G$6+'元号設定シート'!$G$8,IF('入力シート'!T25=5,'入力シート'!V25+'元号設定シート'!$G$6+'元号設定シート'!$G$8+'元号設定シート'!$G$10,'入力シート'!V25)))</f>
        <v>0</v>
      </c>
      <c r="K35">
        <f>IF('入力シート'!Z25=3,'入力シート'!AB25+'元号設定シート'!$G$6,IF('入力シート'!Z25=4,'入力シート'!AB25+'元号設定シート'!$G$6+'元号設定シート'!$G$8,IF('入力シート'!Z25=5,'入力シート'!AB25+'元号設定シート'!$G$6+'元号設定シート'!$G$8+'元号設定シート'!$G$10,'入力シート'!AB25)))</f>
        <v>0</v>
      </c>
      <c r="L35">
        <f>J35*12+'入力シート'!X25</f>
        <v>0</v>
      </c>
      <c r="M35">
        <f>K35*12+'入力シート'!AD25</f>
        <v>0</v>
      </c>
    </row>
    <row r="36" spans="10:13" ht="12" customHeight="1">
      <c r="J36">
        <f>IF('入力シート'!T27=3,'入力シート'!V27+'元号設定シート'!$G$6,IF('入力シート'!T27=4,'入力シート'!V27+'元号設定シート'!$G$6+'元号設定シート'!$G$8,IF('入力シート'!T27=5,'入力シート'!V27+'元号設定シート'!$G$6+'元号設定シート'!$G$8+'元号設定シート'!$G$10,'入力シート'!V27)))</f>
        <v>0</v>
      </c>
      <c r="K36">
        <f>IF('入力シート'!Z27=3,'入力シート'!AB27+'元号設定シート'!$G$6,IF('入力シート'!Z27=4,'入力シート'!AB27+'元号設定シート'!$G$6+'元号設定シート'!$G$8,IF('入力シート'!Z27=5,'入力シート'!AB27+'元号設定シート'!$G$6+'元号設定シート'!$G$8+'元号設定シート'!$G$10,'入力シート'!AB27)))</f>
        <v>0</v>
      </c>
      <c r="L36">
        <f>J36*12+'入力シート'!X27</f>
        <v>0</v>
      </c>
      <c r="M36">
        <f>K36*12+'入力シート'!AD27</f>
        <v>0</v>
      </c>
    </row>
    <row r="37" spans="10:13" ht="12" customHeight="1">
      <c r="J37">
        <f>IF('入力シート'!T29=3,'入力シート'!V29+'元号設定シート'!$G$6,IF('入力シート'!T29=4,'入力シート'!V29+'元号設定シート'!$G$6+'元号設定シート'!$G$8,IF('入力シート'!T29=5,'入力シート'!V29+'元号設定シート'!$G$6+'元号設定シート'!$G$8+'元号設定シート'!$G$10,'入力シート'!V29)))</f>
        <v>0</v>
      </c>
      <c r="K37">
        <f>IF('入力シート'!Z29=3,'入力シート'!AB29+'元号設定シート'!$G$6,IF('入力シート'!Z29=4,'入力シート'!AB29+'元号設定シート'!$G$6+'元号設定シート'!$G$8,IF('入力シート'!Z29=5,'入力シート'!AB29+'元号設定シート'!$G$6+'元号設定シート'!$G$8+'元号設定シート'!$G$10,'入力シート'!AB29)))</f>
        <v>0</v>
      </c>
      <c r="L37">
        <f>J37*12+'入力シート'!X29</f>
        <v>0</v>
      </c>
      <c r="M37">
        <f>K37*12+'入力シート'!AD29</f>
        <v>0</v>
      </c>
    </row>
    <row r="38" spans="10:13" ht="12" customHeight="1">
      <c r="J38">
        <f>IF('入力シート'!T31=3,'入力シート'!V31+'元号設定シート'!$G$6,IF('入力シート'!T31=4,'入力シート'!V31+'元号設定シート'!$G$6+'元号設定シート'!$G$8,IF('入力シート'!T31=5,'入力シート'!V31+'元号設定シート'!$G$6+'元号設定シート'!$G$8+'元号設定シート'!$G$10,'入力シート'!V31)))</f>
        <v>0</v>
      </c>
      <c r="K38">
        <f>IF('入力シート'!Z31=3,'入力シート'!AB31+'元号設定シート'!$G$6,IF('入力シート'!Z31=4,'入力シート'!AB31+'元号設定シート'!$G$6+'元号設定シート'!$G$8,IF('入力シート'!Z31=5,'入力シート'!AB31+'元号設定シート'!$G$6+'元号設定シート'!$G$8+'元号設定シート'!$G$10,'入力シート'!AB31)))</f>
        <v>0</v>
      </c>
      <c r="L38">
        <f>J38*12+'入力シート'!X31</f>
        <v>0</v>
      </c>
      <c r="M38">
        <f>K38*12+'入力シート'!AD31</f>
        <v>0</v>
      </c>
    </row>
    <row r="39" spans="10:13" ht="12" customHeight="1">
      <c r="J39">
        <f>IF('入力シート'!T33=3,'入力シート'!V33+'元号設定シート'!$G$6,IF('入力シート'!T33=4,'入力シート'!V33+'元号設定シート'!$G$6+'元号設定シート'!$G$8,IF('入力シート'!T33=5,'入力シート'!V33+'元号設定シート'!$G$6+'元号設定シート'!$G$8+'元号設定シート'!$G$10,'入力シート'!V33)))</f>
        <v>0</v>
      </c>
      <c r="K39">
        <f>IF('入力シート'!Z33=3,'入力シート'!AB33+'元号設定シート'!$G$6,IF('入力シート'!Z33=4,'入力シート'!AB33+'元号設定シート'!$G$6+'元号設定シート'!$G$8,IF('入力シート'!Z33=5,'入力シート'!AB33+'元号設定シート'!$G$6+'元号設定シート'!$G$8+'元号設定シート'!$G$10,'入力シート'!AB33)))</f>
        <v>0</v>
      </c>
      <c r="L39">
        <f>J39*12+'入力シート'!X33</f>
        <v>0</v>
      </c>
      <c r="M39">
        <f>K39*12+'入力シート'!AD33</f>
        <v>0</v>
      </c>
    </row>
    <row r="40" spans="10:13" ht="12" customHeight="1">
      <c r="J40">
        <f>IF('入力シート'!T35=3,'入力シート'!V35+'元号設定シート'!$G$6,IF('入力シート'!T35=4,'入力シート'!V35+'元号設定シート'!$G$6+'元号設定シート'!$G$8,IF('入力シート'!T35=5,'入力シート'!V35+'元号設定シート'!$G$6+'元号設定シート'!$G$8+'元号設定シート'!$G$10,'入力シート'!V35)))</f>
        <v>0</v>
      </c>
      <c r="K40">
        <f>IF('入力シート'!Z35=3,'入力シート'!AB35+'元号設定シート'!$G$6,IF('入力シート'!Z35=4,'入力シート'!AB35+'元号設定シート'!$G$6+'元号設定シート'!$G$8,IF('入力シート'!Z35=5,'入力シート'!AB35+'元号設定シート'!$G$6+'元号設定シート'!$G$8+'元号設定シート'!$G$10,'入力シート'!AB35)))</f>
        <v>0</v>
      </c>
      <c r="L40">
        <f>J40*12+'入力シート'!X35</f>
        <v>0</v>
      </c>
      <c r="M40">
        <f>K40*12+'入力シート'!AD35</f>
        <v>0</v>
      </c>
    </row>
    <row r="41" spans="10:13" ht="12" customHeight="1">
      <c r="J41">
        <f>IF('入力シート'!T37=3,'入力シート'!V37+'元号設定シート'!$G$6,IF('入力シート'!T37=4,'入力シート'!V37+'元号設定シート'!$G$6+'元号設定シート'!$G$8,IF('入力シート'!T37=5,'入力シート'!V37+'元号設定シート'!$G$6+'元号設定シート'!$G$8+'元号設定シート'!$G$10,'入力シート'!V37)))</f>
        <v>0</v>
      </c>
      <c r="K41">
        <f>IF('入力シート'!Z37=3,'入力シート'!AB37+'元号設定シート'!$G$6,IF('入力シート'!Z37=4,'入力シート'!AB37+'元号設定シート'!$G$6+'元号設定シート'!$G$8,IF('入力シート'!Z37=5,'入力シート'!AB37+'元号設定シート'!$G$6+'元号設定シート'!$G$8+'元号設定シート'!$G$10,'入力シート'!AB37)))</f>
        <v>0</v>
      </c>
      <c r="L41">
        <f>J41*12+'入力シート'!X37</f>
        <v>0</v>
      </c>
      <c r="M41">
        <f>K41*12+'入力シート'!AD37</f>
        <v>0</v>
      </c>
    </row>
    <row r="42" spans="10:13" ht="12" customHeight="1">
      <c r="J42">
        <f>IF('入力シート'!T39=3,'入力シート'!V39+'元号設定シート'!$G$6,IF('入力シート'!T39=4,'入力シート'!V39+'元号設定シート'!$G$6+'元号設定シート'!$G$8,IF('入力シート'!T39=5,'入力シート'!V39+'元号設定シート'!$G$6+'元号設定シート'!$G$8+'元号設定シート'!$G$10,'入力シート'!V39)))</f>
        <v>0</v>
      </c>
      <c r="K42">
        <f>IF('入力シート'!Z39=3,'入力シート'!AB39+'元号設定シート'!$G$6,IF('入力シート'!Z39=4,'入力シート'!AB39+'元号設定シート'!$G$6+'元号設定シート'!$G$8,IF('入力シート'!Z39=5,'入力シート'!AB39+'元号設定シート'!$G$6+'元号設定シート'!$G$8+'元号設定シート'!$G$10,'入力シート'!AB39)))</f>
        <v>0</v>
      </c>
      <c r="L42">
        <f>J42*12+'入力シート'!X39</f>
        <v>0</v>
      </c>
      <c r="M42">
        <f>K42*12+'入力シート'!AD39</f>
        <v>0</v>
      </c>
    </row>
    <row r="43" spans="10:13" ht="12" customHeight="1">
      <c r="J43">
        <f>IF('入力シート'!T41=3,'入力シート'!V41+'元号設定シート'!$G$6,IF('入力シート'!T41=4,'入力シート'!V41+'元号設定シート'!$G$6+'元号設定シート'!$G$8,IF('入力シート'!T41=5,'入力シート'!V41+'元号設定シート'!$G$6+'元号設定シート'!$G$8+'元号設定シート'!$G$10,'入力シート'!V41)))</f>
        <v>0</v>
      </c>
      <c r="K43">
        <f>IF('入力シート'!Z41=3,'入力シート'!AB41+'元号設定シート'!$G$6,IF('入力シート'!Z41=4,'入力シート'!AB41+'元号設定シート'!$G$6+'元号設定シート'!$G$8,IF('入力シート'!Z41=5,'入力シート'!AB41+'元号設定シート'!$G$6+'元号設定シート'!$G$8+'元号設定シート'!$G$10,'入力シート'!AB41)))</f>
        <v>0</v>
      </c>
      <c r="L43">
        <f>J43*12+'入力シート'!X41</f>
        <v>0</v>
      </c>
      <c r="M43">
        <f>K43*12+'入力シート'!AD41</f>
        <v>0</v>
      </c>
    </row>
    <row r="44" spans="10:13" ht="12" customHeight="1">
      <c r="J44">
        <f>IF('入力シート'!T43=3,'入力シート'!V43+'元号設定シート'!$G$6,IF('入力シート'!T43=4,'入力シート'!V43+'元号設定シート'!$G$6+'元号設定シート'!$G$8,IF('入力シート'!T43=5,'入力シート'!V43+'元号設定シート'!$G$6+'元号設定シート'!$G$8+'元号設定シート'!$G$10,'入力シート'!V43)))</f>
        <v>0</v>
      </c>
      <c r="K44">
        <f>IF('入力シート'!Z43=3,'入力シート'!AB43+'元号設定シート'!$G$6,IF('入力シート'!Z43=4,'入力シート'!AB43+'元号設定シート'!$G$6+'元号設定シート'!$G$8,IF('入力シート'!Z43=5,'入力シート'!AB43+'元号設定シート'!$G$6+'元号設定シート'!$G$8+'元号設定シート'!$G$10,'入力シート'!AB43)))</f>
        <v>0</v>
      </c>
      <c r="L44">
        <f>J44*12+'入力シート'!X43</f>
        <v>0</v>
      </c>
      <c r="M44">
        <f>K44*12+'入力シート'!AD43</f>
        <v>0</v>
      </c>
    </row>
    <row r="45" ht="12" customHeight="1"/>
    <row r="46" ht="12" customHeight="1"/>
    <row r="47" ht="12" customHeight="1"/>
    <row r="48" ht="12" customHeight="1"/>
    <row r="49" ht="12" customHeight="1"/>
    <row r="50" spans="1:140" ht="12" customHeight="1">
      <c r="A50" t="s">
        <v>8</v>
      </c>
      <c r="L50" t="s">
        <v>7</v>
      </c>
      <c r="O50" t="s">
        <v>27</v>
      </c>
      <c r="R50" t="s">
        <v>28</v>
      </c>
      <c r="U50" t="s">
        <v>29</v>
      </c>
      <c r="X50" t="s">
        <v>30</v>
      </c>
      <c r="AA50" t="s">
        <v>31</v>
      </c>
      <c r="AD50" t="s">
        <v>32</v>
      </c>
      <c r="AG50" t="s">
        <v>33</v>
      </c>
      <c r="AJ50" t="s">
        <v>34</v>
      </c>
      <c r="AM50" t="s">
        <v>35</v>
      </c>
      <c r="AP50" t="s">
        <v>36</v>
      </c>
      <c r="AS50" t="s">
        <v>37</v>
      </c>
      <c r="AV50" t="s">
        <v>38</v>
      </c>
      <c r="AY50" t="s">
        <v>39</v>
      </c>
      <c r="BB50" t="s">
        <v>40</v>
      </c>
      <c r="BE50" t="s">
        <v>41</v>
      </c>
      <c r="BH50" t="s">
        <v>42</v>
      </c>
      <c r="BK50" t="s">
        <v>43</v>
      </c>
      <c r="BN50" t="s">
        <v>44</v>
      </c>
      <c r="BQ50" t="s">
        <v>45</v>
      </c>
      <c r="BT50" t="s">
        <v>46</v>
      </c>
      <c r="BW50" t="s">
        <v>47</v>
      </c>
      <c r="BZ50" t="s">
        <v>48</v>
      </c>
      <c r="CC50" t="s">
        <v>49</v>
      </c>
      <c r="CF50" t="s">
        <v>50</v>
      </c>
      <c r="CI50" t="s">
        <v>51</v>
      </c>
      <c r="CL50" t="s">
        <v>52</v>
      </c>
      <c r="CO50" t="s">
        <v>53</v>
      </c>
      <c r="CR50" t="s">
        <v>54</v>
      </c>
      <c r="CU50" t="s">
        <v>55</v>
      </c>
      <c r="CX50" t="s">
        <v>56</v>
      </c>
      <c r="DA50" t="s">
        <v>57</v>
      </c>
      <c r="DD50" t="s">
        <v>58</v>
      </c>
      <c r="DG50" t="s">
        <v>59</v>
      </c>
      <c r="DJ50" t="s">
        <v>60</v>
      </c>
      <c r="DM50" t="s">
        <v>61</v>
      </c>
      <c r="DP50" t="s">
        <v>62</v>
      </c>
      <c r="DS50" t="s">
        <v>63</v>
      </c>
      <c r="DV50" t="s">
        <v>64</v>
      </c>
      <c r="DY50" t="s">
        <v>65</v>
      </c>
      <c r="EB50" t="s">
        <v>66</v>
      </c>
      <c r="EE50" s="41" t="s">
        <v>10</v>
      </c>
      <c r="EF50" s="41"/>
      <c r="EG50" s="41"/>
      <c r="EH50" s="41" t="s">
        <v>95</v>
      </c>
      <c r="EI50" s="41" t="s">
        <v>96</v>
      </c>
      <c r="EJ50" s="41"/>
    </row>
    <row r="51" spans="2:140" ht="12" customHeight="1">
      <c r="B51" t="s">
        <v>0</v>
      </c>
      <c r="C51" t="s">
        <v>1</v>
      </c>
      <c r="D51" t="s">
        <v>2</v>
      </c>
      <c r="E51" t="s">
        <v>3</v>
      </c>
      <c r="F51" t="s">
        <v>0</v>
      </c>
      <c r="G51" t="s">
        <v>1</v>
      </c>
      <c r="H51" t="s">
        <v>2</v>
      </c>
      <c r="J51" t="str">
        <f>IF(B51=3,C51*12,C51)</f>
        <v>年</v>
      </c>
      <c r="K51" t="s">
        <v>6</v>
      </c>
      <c r="L51" t="s">
        <v>5</v>
      </c>
      <c r="M51" t="s">
        <v>6</v>
      </c>
      <c r="O51" t="s">
        <v>9</v>
      </c>
      <c r="P51" t="s">
        <v>25</v>
      </c>
      <c r="Q51" t="s">
        <v>26</v>
      </c>
      <c r="R51" t="s">
        <v>9</v>
      </c>
      <c r="S51" t="s">
        <v>25</v>
      </c>
      <c r="T51" t="s">
        <v>26</v>
      </c>
      <c r="U51" t="s">
        <v>9</v>
      </c>
      <c r="V51" t="s">
        <v>25</v>
      </c>
      <c r="W51" t="s">
        <v>26</v>
      </c>
      <c r="X51" t="s">
        <v>9</v>
      </c>
      <c r="Y51" t="s">
        <v>25</v>
      </c>
      <c r="Z51" t="s">
        <v>26</v>
      </c>
      <c r="AA51" t="s">
        <v>9</v>
      </c>
      <c r="AB51" t="s">
        <v>25</v>
      </c>
      <c r="AC51" t="s">
        <v>26</v>
      </c>
      <c r="AD51" t="s">
        <v>9</v>
      </c>
      <c r="AE51" t="s">
        <v>25</v>
      </c>
      <c r="AF51" t="s">
        <v>26</v>
      </c>
      <c r="AG51" t="s">
        <v>9</v>
      </c>
      <c r="AH51" t="s">
        <v>25</v>
      </c>
      <c r="AI51" t="s">
        <v>26</v>
      </c>
      <c r="AJ51" t="s">
        <v>9</v>
      </c>
      <c r="AK51" t="s">
        <v>25</v>
      </c>
      <c r="AL51" t="s">
        <v>26</v>
      </c>
      <c r="AM51" t="s">
        <v>9</v>
      </c>
      <c r="AN51" t="s">
        <v>25</v>
      </c>
      <c r="AO51" t="s">
        <v>26</v>
      </c>
      <c r="AP51" t="s">
        <v>9</v>
      </c>
      <c r="AQ51" t="s">
        <v>25</v>
      </c>
      <c r="AR51" t="s">
        <v>26</v>
      </c>
      <c r="AS51" t="s">
        <v>9</v>
      </c>
      <c r="AT51" t="s">
        <v>25</v>
      </c>
      <c r="AU51" t="s">
        <v>26</v>
      </c>
      <c r="AV51" t="s">
        <v>9</v>
      </c>
      <c r="AW51" t="s">
        <v>25</v>
      </c>
      <c r="AX51" t="s">
        <v>26</v>
      </c>
      <c r="AY51" t="s">
        <v>9</v>
      </c>
      <c r="AZ51" t="s">
        <v>25</v>
      </c>
      <c r="BA51" t="s">
        <v>26</v>
      </c>
      <c r="BB51" t="s">
        <v>9</v>
      </c>
      <c r="BC51" t="s">
        <v>25</v>
      </c>
      <c r="BD51" t="s">
        <v>26</v>
      </c>
      <c r="BE51" t="s">
        <v>9</v>
      </c>
      <c r="BF51" t="s">
        <v>25</v>
      </c>
      <c r="BG51" t="s">
        <v>26</v>
      </c>
      <c r="BH51" t="s">
        <v>9</v>
      </c>
      <c r="BI51" t="s">
        <v>25</v>
      </c>
      <c r="BJ51" t="s">
        <v>26</v>
      </c>
      <c r="BK51" t="s">
        <v>9</v>
      </c>
      <c r="BL51" t="s">
        <v>25</v>
      </c>
      <c r="BM51" t="s">
        <v>26</v>
      </c>
      <c r="BN51" t="s">
        <v>9</v>
      </c>
      <c r="BO51" t="s">
        <v>25</v>
      </c>
      <c r="BP51" t="s">
        <v>26</v>
      </c>
      <c r="BQ51" t="s">
        <v>9</v>
      </c>
      <c r="BR51" t="s">
        <v>25</v>
      </c>
      <c r="BS51" t="s">
        <v>26</v>
      </c>
      <c r="BT51" t="s">
        <v>9</v>
      </c>
      <c r="BU51" t="s">
        <v>25</v>
      </c>
      <c r="BV51" t="s">
        <v>26</v>
      </c>
      <c r="BW51" t="s">
        <v>9</v>
      </c>
      <c r="BX51" t="s">
        <v>25</v>
      </c>
      <c r="BY51" t="s">
        <v>26</v>
      </c>
      <c r="BZ51" t="s">
        <v>9</v>
      </c>
      <c r="CA51" t="s">
        <v>25</v>
      </c>
      <c r="CB51" t="s">
        <v>26</v>
      </c>
      <c r="CC51" t="s">
        <v>9</v>
      </c>
      <c r="CD51" t="s">
        <v>25</v>
      </c>
      <c r="CE51" t="s">
        <v>26</v>
      </c>
      <c r="CF51" t="s">
        <v>9</v>
      </c>
      <c r="CG51" t="s">
        <v>25</v>
      </c>
      <c r="CH51" t="s">
        <v>26</v>
      </c>
      <c r="CI51" t="s">
        <v>9</v>
      </c>
      <c r="CJ51" t="s">
        <v>25</v>
      </c>
      <c r="CK51" t="s">
        <v>26</v>
      </c>
      <c r="CL51" t="s">
        <v>9</v>
      </c>
      <c r="CM51" t="s">
        <v>25</v>
      </c>
      <c r="CN51" t="s">
        <v>26</v>
      </c>
      <c r="CO51" t="s">
        <v>9</v>
      </c>
      <c r="CP51" t="s">
        <v>25</v>
      </c>
      <c r="CQ51" t="s">
        <v>26</v>
      </c>
      <c r="CR51" t="s">
        <v>9</v>
      </c>
      <c r="CS51" t="s">
        <v>25</v>
      </c>
      <c r="CT51" t="s">
        <v>26</v>
      </c>
      <c r="CU51" t="s">
        <v>9</v>
      </c>
      <c r="CV51" t="s">
        <v>25</v>
      </c>
      <c r="CW51" t="s">
        <v>26</v>
      </c>
      <c r="CX51" t="s">
        <v>9</v>
      </c>
      <c r="CY51" t="s">
        <v>25</v>
      </c>
      <c r="CZ51" t="s">
        <v>26</v>
      </c>
      <c r="DA51" t="s">
        <v>9</v>
      </c>
      <c r="DB51" t="s">
        <v>25</v>
      </c>
      <c r="DC51" t="s">
        <v>26</v>
      </c>
      <c r="DD51" t="s">
        <v>9</v>
      </c>
      <c r="DE51" t="s">
        <v>25</v>
      </c>
      <c r="DF51" t="s">
        <v>26</v>
      </c>
      <c r="DG51" t="s">
        <v>9</v>
      </c>
      <c r="DH51" t="s">
        <v>25</v>
      </c>
      <c r="DI51" t="s">
        <v>26</v>
      </c>
      <c r="DJ51" t="s">
        <v>9</v>
      </c>
      <c r="DK51" t="s">
        <v>25</v>
      </c>
      <c r="DL51" t="s">
        <v>26</v>
      </c>
      <c r="DM51" t="s">
        <v>9</v>
      </c>
      <c r="DN51" t="s">
        <v>25</v>
      </c>
      <c r="DO51" t="s">
        <v>26</v>
      </c>
      <c r="DP51" t="s">
        <v>9</v>
      </c>
      <c r="DQ51" t="s">
        <v>25</v>
      </c>
      <c r="DR51" t="s">
        <v>26</v>
      </c>
      <c r="DS51" t="s">
        <v>9</v>
      </c>
      <c r="DT51" t="s">
        <v>25</v>
      </c>
      <c r="DU51" t="s">
        <v>26</v>
      </c>
      <c r="DV51" t="s">
        <v>9</v>
      </c>
      <c r="DW51" t="s">
        <v>25</v>
      </c>
      <c r="DX51" t="s">
        <v>26</v>
      </c>
      <c r="DY51" t="s">
        <v>9</v>
      </c>
      <c r="DZ51" t="s">
        <v>25</v>
      </c>
      <c r="EA51" t="s">
        <v>26</v>
      </c>
      <c r="EB51" t="s">
        <v>9</v>
      </c>
      <c r="EC51" t="s">
        <v>25</v>
      </c>
      <c r="ED51" t="s">
        <v>26</v>
      </c>
      <c r="EE51" s="41" t="s">
        <v>97</v>
      </c>
      <c r="EF51" s="41" t="s">
        <v>98</v>
      </c>
      <c r="EG51" s="41" t="s">
        <v>99</v>
      </c>
      <c r="EH51" s="41"/>
      <c r="EI51" s="41" t="s">
        <v>93</v>
      </c>
      <c r="EJ51" s="41" t="s">
        <v>94</v>
      </c>
    </row>
    <row r="52" spans="1:143" ht="12" customHeight="1">
      <c r="A52">
        <v>1</v>
      </c>
      <c r="B52">
        <f>'単価表シート'!F4</f>
        <v>2</v>
      </c>
      <c r="C52">
        <f>'単価表シート'!F5</f>
        <v>46</v>
      </c>
      <c r="D52">
        <f>'単価表シート'!F6</f>
        <v>1</v>
      </c>
      <c r="F52">
        <f>'単価表シート'!F7</f>
        <v>2</v>
      </c>
      <c r="G52">
        <f>'単価表シート'!F8</f>
        <v>49</v>
      </c>
      <c r="H52">
        <f>'単価表シート'!F9</f>
        <v>12</v>
      </c>
      <c r="J52">
        <f>IF(B52=3,C52+'元号設定シート'!$G$6,IF(B52=4,C52+'元号設定シート'!$G$6+'元号設定シート'!$G$8,IF(B52=5,C52+'元号設定シート'!$G$6+'元号設定シート'!$G$8+'元号設定シート'!$G$10,C52)))</f>
        <v>46</v>
      </c>
      <c r="K52">
        <f>IF(F52=3,G52+'元号設定シート'!$G$6,IF(F52=4,G52+'元号設定シート'!$G$6+'元号設定シート'!$G$8,IF(F52=5,G52+'元号設定シート'!$G$6+'元号設定シート'!$G$8+'元号設定シート'!$G$10,G52)))</f>
        <v>49</v>
      </c>
      <c r="L52">
        <f aca="true" t="shared" si="0" ref="L52:L61">J52*12+D52</f>
        <v>553</v>
      </c>
      <c r="M52">
        <f aca="true" t="shared" si="1" ref="M52:M61">K52*12+H52</f>
        <v>600</v>
      </c>
      <c r="O52">
        <f>IF('入力シート'!$D$5="",0,IF($L$3=$M52,1,IF($L$3&lt;=$L52,P52,IF($L$3&lt;$M52,Q52,0))))</f>
        <v>0</v>
      </c>
      <c r="P52">
        <f aca="true" t="shared" si="2" ref="P52:P61">IF($M$3&lt;$L52,0,IF($M$3=$L52,1,IF($M$3&gt;$L52,IF($M$3&lt;=$M52,$M$3-$L52+1,IF($M$3&gt;$M52,$M52-$L52+1,0)),0)))</f>
        <v>0</v>
      </c>
      <c r="Q52">
        <f aca="true" t="shared" si="3" ref="Q52:Q61">IF($M$3&gt;$L52,IF($M$3&lt;=$M52,$M$3-$L$3+1,IF($M$3&gt;$M52,$M52-$L$3+1,0)),0)</f>
        <v>0</v>
      </c>
      <c r="R52">
        <f>IF('入力シート'!$D$7="",0,IF($L$4=$M52,1,IF($L$4&lt;=$L52,S52,IF($L$4&lt;$M52,T52,0))))</f>
        <v>0</v>
      </c>
      <c r="S52">
        <f aca="true" t="shared" si="4" ref="S52:S61">IF($M$4&lt;$L52,0,IF($M$4=$L52,1,IF($M$4&gt;$L52,IF($M$4&lt;=$M52,$M$4-$L52+1,IF($M$4&gt;$M52,$M52-$L52+1,0)),0)))</f>
        <v>0</v>
      </c>
      <c r="T52">
        <f aca="true" t="shared" si="5" ref="T52:T61">IF($M$4&gt;$L52,IF($M$4&lt;=$M52,$M$4-$L$4+1,IF($M$4&gt;$M52,$M52-$L$4+1,0)),0)</f>
        <v>0</v>
      </c>
      <c r="U52">
        <f>IF('入力シート'!$D$9="",0,IF($L$5=$M52,1,IF($L$5&lt;=$L52,V52,IF($L$5&lt;$M52,W52,0))))</f>
        <v>0</v>
      </c>
      <c r="V52">
        <f aca="true" t="shared" si="6" ref="V52:V61">IF($M$5&lt;$L52,0,IF($M$5=$L52,1,IF($M$5&gt;$L52,IF($M$5&lt;=$M52,$M$5-$L52+1,IF($M$5&gt;$M52,$M52-$L52+1,0)),0)))</f>
        <v>0</v>
      </c>
      <c r="W52">
        <f aca="true" t="shared" si="7" ref="W52:W61">IF($M$5&gt;$L52,IF($M$5&lt;=$M52,$M$5-$L$5+1,IF($M$5&gt;$M52,$M52-$L$5+1,0)),0)</f>
        <v>0</v>
      </c>
      <c r="X52">
        <f>IF('入力シート'!$D$11="",0,IF($L$6=$M52,1,IF($L$6&lt;=$L52,Y52,IF($L$6&lt;$M52,Z52,0))))</f>
        <v>0</v>
      </c>
      <c r="Y52">
        <f aca="true" t="shared" si="8" ref="Y52:Y61">IF($M$6&lt;$L52,0,IF($M$6=$L52,1,IF($M$6&gt;$L52,IF($M$6&lt;=$M52,$M$6-$L52+1,IF($M$6&gt;$M52,$M52-$L52+1,0)),0)))</f>
        <v>0</v>
      </c>
      <c r="Z52">
        <f aca="true" t="shared" si="9" ref="Z52:Z61">IF($M$6&gt;$L52,IF($M$6&lt;=$M52,$M$6-$L$6+1,IF($M$6&gt;$M52,$M52-$L$6+1,0)),0)</f>
        <v>0</v>
      </c>
      <c r="AA52">
        <f>IF('入力シート'!$D$13="",0,IF($L$7=$M52,1,IF($L$7&lt;=$L52,AB52,IF($L$7&lt;$M52,AC52,0))))</f>
        <v>0</v>
      </c>
      <c r="AB52">
        <f aca="true" t="shared" si="10" ref="AB52:AB61">IF($M$7&lt;$L52,0,IF($M$7=$L52,1,IF($M$7&gt;$L52,IF($M$7&lt;=$M52,$M$7-$L52+1,IF($M$7&gt;$M52,$M52-$L52+1,0)),0)))</f>
        <v>0</v>
      </c>
      <c r="AC52">
        <f aca="true" t="shared" si="11" ref="AC52:AC61">IF($M$7&gt;$L52,IF($M$7&lt;=$M52,$M$7-$L$7+1,IF($M$7&gt;$M52,$M52-$L$7+1,0)),0)</f>
        <v>0</v>
      </c>
      <c r="AD52">
        <f>IF('入力シート'!$D$15="",0,IF($L$8=$M52,1,IF($L$8&lt;=$L52,AE52,IF($L$8&lt;$M52,AF52,0))))</f>
        <v>0</v>
      </c>
      <c r="AE52">
        <f aca="true" t="shared" si="12" ref="AE52:AE61">IF($M$8&lt;$L52,0,IF($M$8=$L52,1,IF($M$8&gt;$L52,IF($M$8&lt;=$M52,$M$8-$L52+1,IF($M$8&gt;$M52,$M52-$L52+1,0)),0)))</f>
        <v>0</v>
      </c>
      <c r="AF52">
        <f aca="true" t="shared" si="13" ref="AF52:AF61">IF($M$8&gt;$L52,IF($M$8&lt;=$M52,$M$8-$L$8+1,IF($M$8&gt;$M52,$M52-$L$8+1,0)),0)</f>
        <v>0</v>
      </c>
      <c r="AG52">
        <f>IF('入力シート'!$D$17="",0,IF($L$9=$M52,1,IF($L$9&lt;=$L52,AH52,IF($L$9&lt;$M52,AI52,0))))</f>
        <v>0</v>
      </c>
      <c r="AH52">
        <f aca="true" t="shared" si="14" ref="AH52:AH61">IF($M$9&lt;$L52,0,IF($M$9=$L52,1,IF($M$9&gt;$L52,IF($M$9&lt;=$M52,$M$9-$L52+1,IF($M$9&gt;$M52,$M52-$L52+1,0)),0)))</f>
        <v>0</v>
      </c>
      <c r="AI52">
        <f aca="true" t="shared" si="15" ref="AI52:AI61">IF($M$9&gt;$L52,IF($M$9&lt;=$M52,$M$9-$L$9+1,IF($M$9&gt;$M52,$M52-$L$9+1,0)),0)</f>
        <v>0</v>
      </c>
      <c r="AJ52">
        <f>IF('入力シート'!$D$19="",0,IF($L$10=$M52,1,IF($L$10&lt;=$L52,AK52,IF($L$10&lt;$M52,AL52,0))))</f>
        <v>0</v>
      </c>
      <c r="AK52">
        <f aca="true" t="shared" si="16" ref="AK52:AK61">IF($M$10&lt;$L52,0,IF($M$10=$L52,1,IF($M$10&gt;$L52,IF($M$10&lt;=$M52,$M$10-$L52+1,IF($M$10&gt;$M52,$M52-$L52+1,0)),0)))</f>
        <v>0</v>
      </c>
      <c r="AL52">
        <f aca="true" t="shared" si="17" ref="AL52:AL61">IF($M$10&gt;$L52,IF($M$10&lt;=$M52,$M$10-$L$10+1,IF($M$10&gt;$M52,$M52-$L$10+1,0)),0)</f>
        <v>0</v>
      </c>
      <c r="AM52">
        <f>IF('入力シート'!$D$21="",0,IF($L$11=$M52,1,IF($L$11&lt;=$L52,AN52,IF($L$11&lt;$M52,AO52,0))))</f>
        <v>0</v>
      </c>
      <c r="AN52">
        <f aca="true" t="shared" si="18" ref="AN52:AN61">IF($M$11&lt;$L52,0,IF($M$11=$L52,1,IF($M$11&gt;$L52,IF($M$11&lt;=$M52,$M$11-$L52+1,IF($M$11&gt;$M52,$M52-$L52+1,0)),0)))</f>
        <v>0</v>
      </c>
      <c r="AO52">
        <f aca="true" t="shared" si="19" ref="AO52:AO61">IF($M$11&gt;$L52,IF($M$11&lt;=$M52,$M$11-$L$11+1,IF($M$11&gt;$M52,$M52-$L$11+1,0)),0)</f>
        <v>0</v>
      </c>
      <c r="AP52">
        <f>IF('入力シート'!$D$23="",0,IF($L$12=$M52,1,IF($L$12&lt;=$L52,AQ52,IF($L$12&lt;$M52,AR52,0))))</f>
        <v>0</v>
      </c>
      <c r="AQ52">
        <f aca="true" t="shared" si="20" ref="AQ52:AQ61">IF($M$12&lt;$L52,0,IF($M$12=$L52,1,IF($M$12&gt;$L52,IF($M$12&lt;=$M52,$M$12-$L52+1,IF($M$12&gt;$M52,$M52-$L52+1,0)),0)))</f>
        <v>0</v>
      </c>
      <c r="AR52">
        <f aca="true" t="shared" si="21" ref="AR52:AR61">IF($M$12&gt;$L52,IF($M$12&lt;=$M52,$M$12-$L$12+1,IF($M$12&gt;$M52,$M52-$L$12+1,0)),0)</f>
        <v>0</v>
      </c>
      <c r="AS52">
        <f>IF('入力シート'!$D$25="",0,IF($L$13=$M52,1,IF($L$13&lt;=$L52,AT52,IF($L$13&lt;$M52,AU52,0))))</f>
        <v>0</v>
      </c>
      <c r="AT52">
        <f aca="true" t="shared" si="22" ref="AT52:AT61">IF($M$13&lt;$L52,0,IF($M$13=$L52,1,IF($M$13&gt;$L52,IF($M$13&lt;=$M52,$M$13-$L52+1,IF($M$13&gt;$M52,$M52-$L52+1,0)),0)))</f>
        <v>0</v>
      </c>
      <c r="AU52">
        <f aca="true" t="shared" si="23" ref="AU52:AU61">IF($M$13&gt;$L52,IF($M$13&lt;=$M52,$M$13-$L$13+1,IF($M$13&gt;$M52,$M52-$L$13+1,0)),0)</f>
        <v>0</v>
      </c>
      <c r="AV52">
        <f>IF('入力シート'!$D$27="",0,IF($L$14=$M52,1,IF($L$14&lt;=$L52,AW52,IF($L$14&lt;$M52,AX52,0))))</f>
        <v>0</v>
      </c>
      <c r="AW52">
        <f aca="true" t="shared" si="24" ref="AW52:AW61">IF($M$14&lt;$L52,0,IF($M$14=$L52,1,IF($M$14&gt;$L52,IF($M$14&lt;=$M52,$M$14-$L52+1,IF($M$14&gt;$M52,$M52-$L52+1,0)),0)))</f>
        <v>0</v>
      </c>
      <c r="AX52">
        <f aca="true" t="shared" si="25" ref="AX52:AX61">IF($M$14&gt;$L52,IF($M$14&lt;=$M52,$M$14-$L$14+1,IF($M$14&gt;$M52,$M52-$L$14+1,0)),0)</f>
        <v>0</v>
      </c>
      <c r="AY52">
        <f>IF('入力シート'!$D$29="",0,IF($L$15=$M52,1,IF($L$15&lt;=$L52,AZ52,IF($L$15&lt;$M52,BA52,0))))</f>
        <v>0</v>
      </c>
      <c r="AZ52">
        <f aca="true" t="shared" si="26" ref="AZ52:AZ61">IF($M$15&lt;$L52,0,IF($M$15=$L52,1,IF($M$15&gt;$L52,IF($M$15&lt;=$M52,$M$15-$L52+1,IF($M$15&gt;$M52,$M52-$L52+1,0)),0)))</f>
        <v>0</v>
      </c>
      <c r="BA52">
        <f aca="true" t="shared" si="27" ref="BA52:BA61">IF($M$15&gt;$L52,IF($M$15&lt;=$M52,$M$15-$L$15+1,IF($M$15&gt;$M52,$M52-$L$15+1,0)),0)</f>
        <v>0</v>
      </c>
      <c r="BB52">
        <f>IF('入力シート'!$D$31="",0,IF($L$16=$M52,1,IF($L$16&lt;=$L52,BC52,IF($L$16&lt;$M52,BD52,0))))</f>
        <v>0</v>
      </c>
      <c r="BC52">
        <f aca="true" t="shared" si="28" ref="BC52:BC61">IF($M$16&lt;$L52,0,IF($M$16=$L52,1,IF($M$16&gt;$L52,IF($M$16&lt;=$M52,$M$16-$L52+1,IF($M$16&gt;$M52,$M52-$L52+1,0)),0)))</f>
        <v>0</v>
      </c>
      <c r="BD52">
        <f aca="true" t="shared" si="29" ref="BD52:BD61">IF($M$16&gt;$L52,IF($M$16&lt;=$M52,$M$16-$L$16+1,IF($M$16&gt;$M52,$M52-$L$16+1,0)),0)</f>
        <v>0</v>
      </c>
      <c r="BE52">
        <f>IF('入力シート'!$D$33="",0,IF($L$17=$M52,1,IF($L$17&lt;=$L52,BF52,IF($L$17&lt;$M52,BG52,0))))</f>
        <v>0</v>
      </c>
      <c r="BF52">
        <f aca="true" t="shared" si="30" ref="BF52:BF61">IF($M$17&lt;$L52,0,IF($M$17=$L52,1,IF($M$17&gt;$L52,IF($M$17&lt;=$M52,$M$17-$L52+1,IF($M$17&gt;$M52,$M52-$L52+1,0)),0)))</f>
        <v>0</v>
      </c>
      <c r="BG52">
        <f aca="true" t="shared" si="31" ref="BG52:BG61">IF($M$17&gt;$L52,IF($M$17&lt;=$M52,$M$17-$L$17+1,IF($M$17&gt;$M52,$M52-$L$17+1,0)),0)</f>
        <v>0</v>
      </c>
      <c r="BH52">
        <f>IF('入力シート'!$D$35="",0,IF($L$18=$M52,1,IF($L$18&lt;=$L52,BI52,IF($L$18&lt;$M52,BJ52,0))))</f>
        <v>0</v>
      </c>
      <c r="BI52">
        <f aca="true" t="shared" si="32" ref="BI52:BI61">IF($M$18&lt;$L52,0,IF($M$18=$L52,1,IF($M$18&gt;$L52,IF($M$18&lt;=$M52,$M$18-$L52+1,IF($M$18&gt;$M52,$M52-$L52+1,0)),0)))</f>
        <v>0</v>
      </c>
      <c r="BJ52">
        <f aca="true" t="shared" si="33" ref="BJ52:BJ61">IF($M$18&gt;$L52,IF($M$18&lt;=$M52,$M$18-$L$18+1,IF($M$18&gt;$M52,$M52-$L$18+1,0)),0)</f>
        <v>0</v>
      </c>
      <c r="BK52">
        <f>IF('入力シート'!$D$37="",0,IF($L$19=$M52,1,IF($L$19&lt;=$L52,BL52,IF($L$19&lt;$M52,BM52,0))))</f>
        <v>0</v>
      </c>
      <c r="BL52">
        <f aca="true" t="shared" si="34" ref="BL52:BL61">IF($M$19&lt;$L52,0,IF($M$19=$L52,1,IF($M$19&gt;$L52,IF($M$19&lt;=$M52,$M$19-$L52+1,IF($M$19&gt;$M52,$M52-$L52+1,0)),0)))</f>
        <v>0</v>
      </c>
      <c r="BM52">
        <f aca="true" t="shared" si="35" ref="BM52:BM61">IF($M$19&gt;$L52,IF($M$19&lt;=$M52,$M$19-$L$19+1,IF($M$19&gt;$M52,$M52-$L$19+1,0)),0)</f>
        <v>0</v>
      </c>
      <c r="BN52">
        <f>IF('入力シート'!$D$39="",0,IF($L$20=$M52,1,IF($L$20&lt;=$L52,BO52,IF($L$20&lt;$M52,BP52,0))))</f>
        <v>0</v>
      </c>
      <c r="BO52">
        <f aca="true" t="shared" si="36" ref="BO52:BO61">IF($M$20&lt;$L52,0,IF($M$20=$L52,1,IF($M$20&gt;$L52,IF($M$20&lt;=$M52,$M$20-$L52+1,IF($M$20&gt;$M52,$M52-$L52+1,0)),0)))</f>
        <v>0</v>
      </c>
      <c r="BP52">
        <f aca="true" t="shared" si="37" ref="BP52:BP61">IF($M$20&gt;$L52,IF($M$20&lt;=$M52,$M$20-$L$20+1,IF($M$20&gt;$M52,$M52-$L$20+1,0)),0)</f>
        <v>0</v>
      </c>
      <c r="BQ52">
        <f>IF('入力シート'!$D$41="",0,IF($L$21=$M52,1,IF($L$21&lt;=$L52,BR52,IF($L$21&lt;$M52,BS52,0))))</f>
        <v>0</v>
      </c>
      <c r="BR52">
        <f aca="true" t="shared" si="38" ref="BR52:BR61">IF($M$21&lt;$L52,0,IF($M$21=$L52,1,IF($M$21&gt;$L52,IF($M$21&lt;=$M52,$M$21-$L52+1,IF($M$21&gt;$M52,$M52-$L52+1,0)),0)))</f>
        <v>0</v>
      </c>
      <c r="BS52">
        <f aca="true" t="shared" si="39" ref="BS52:BS61">IF($M$21&gt;$L52,IF($M$21&lt;=$M52,$M$21-$L$21+1,IF($M$21&gt;$M52,$M52-$L$21+1,0)),0)</f>
        <v>0</v>
      </c>
      <c r="BT52">
        <f>IF('入力シート'!$D$43="",0,IF($L$22=$M52,1,IF($L$22&lt;=$L52,BU52,IF($L$22&lt;$M52,BV52,0))))</f>
        <v>0</v>
      </c>
      <c r="BU52">
        <f aca="true" t="shared" si="40" ref="BU52:BU61">IF($M$22&lt;$L52,0,IF($M$22=$L52,1,IF($M$22&gt;$L52,IF($M$22&lt;=$M52,$M$22-$L52+1,IF($M$22&gt;$M52,$M52-$L52+1,0)),0)))</f>
        <v>0</v>
      </c>
      <c r="BV52">
        <f aca="true" t="shared" si="41" ref="BV52:BV61">IF($M$22&gt;$L52,IF($M$22&lt;=$M52,$M$22-$L$22+1,IF($M$22&gt;$M52,$M52-$L$22+1,0)),0)</f>
        <v>0</v>
      </c>
      <c r="BW52">
        <f>IF('入力シート'!$T$5="",0,IF($L$25=$M52,1,IF($L$25&lt;=$L52,BX52,IF($L$25&lt;$M52,BY52,0))))</f>
        <v>0</v>
      </c>
      <c r="BX52">
        <f>IF($M$25&lt;$L52,0,IF($M$25=$L52,1,IF($M$25&gt;$L52,IF($M$25&lt;=$M52,$M$25-$L52+1,IF($M$25&gt;$M52,$M52-$L52+1,0)),0)))</f>
        <v>0</v>
      </c>
      <c r="BY52">
        <f>IF($M$25&gt;$L52,IF($M$25&lt;=$M52,$M$25-$L$25+1,IF($M$25&gt;$M52,$M52-$L$25+1,0)),0)</f>
        <v>0</v>
      </c>
      <c r="BZ52">
        <f>IF('入力シート'!$T$7="",0,IF($L$26=$M52,1,IF($L$26&lt;=$L52,CA52,IF($L$26&lt;$M52,CB52,0))))</f>
        <v>0</v>
      </c>
      <c r="CA52">
        <f aca="true" t="shared" si="42" ref="CA52:CA61">IF($M$26&lt;$L52,0,IF($M$26=$L52,1,IF($M$26&gt;$L52,IF($M$26&lt;=$M52,$M$26-$L52+1,IF($M$26&gt;$M52,$M52-$L52+1,0)),0)))</f>
        <v>0</v>
      </c>
      <c r="CB52">
        <f aca="true" t="shared" si="43" ref="CB52:CB61">IF($M$26&gt;$L52,IF($M$26&lt;=$M52,$M$26-$L$26+1,IF($M$26&gt;$M52,$M52-$L$26+1,0)),0)</f>
        <v>0</v>
      </c>
      <c r="CC52">
        <f>IF('入力シート'!$T$9="",0,IF($L$27=$M52,1,IF($L$27&lt;=$L52,CD52,IF($L$27&lt;$M52,CE52,0))))</f>
        <v>0</v>
      </c>
      <c r="CD52">
        <f aca="true" t="shared" si="44" ref="CD52:CD61">IF($M$27&lt;$L52,0,IF($M$27=$L52,1,IF($M$27&gt;$L52,IF($M$27&lt;=$M52,$M$27-$L52+1,IF($M$27&gt;$M52,$M52-$L52+1,0)),0)))</f>
        <v>0</v>
      </c>
      <c r="CE52">
        <f aca="true" t="shared" si="45" ref="CE52:CE61">IF($M$27&gt;$L52,IF($M$27&lt;=$M52,$M$27-$L$27+1,IF($M$27&gt;$M52,$M52-$L$27+1,0)),0)</f>
        <v>0</v>
      </c>
      <c r="CF52">
        <f>IF('入力シート'!$T$11="",0,IF($L$28=$M52,1,IF($L$28&lt;=$L52,CG52,IF($L$28&lt;$M52,CH52,0))))</f>
        <v>0</v>
      </c>
      <c r="CG52">
        <f aca="true" t="shared" si="46" ref="CG52:CG61">IF($M$28&lt;$L52,0,IF($M$28=$L52,1,IF($M$28&gt;$L52,IF($M$28&lt;=$M52,$M$28-$L52+1,IF($M$28&gt;$M52,$M52-$L52+1,0)),0)))</f>
        <v>0</v>
      </c>
      <c r="CH52">
        <f aca="true" t="shared" si="47" ref="CH52:CH61">IF($M$28&gt;$L52,IF($M$28&lt;=$M52,$M$28-$L$28+1,IF($M$28&gt;$M52,$M52-$L$28+1,0)),0)</f>
        <v>0</v>
      </c>
      <c r="CI52">
        <f>IF('入力シート'!$T$13="",0,IF($L$29=$M52,1,IF($L$29&lt;=$L52,CJ52,IF($L$29&lt;$M52,CK52,0))))</f>
        <v>0</v>
      </c>
      <c r="CJ52">
        <f aca="true" t="shared" si="48" ref="CJ52:CJ61">IF($M$29&lt;$L52,0,IF($M$29=$L52,1,IF($M$29&gt;$L52,IF($M$29&lt;=$M52,$M$29-$L52+1,IF($M$29&gt;$M52,$M52-$L52+1,0)),0)))</f>
        <v>0</v>
      </c>
      <c r="CK52">
        <f aca="true" t="shared" si="49" ref="CK52:CK61">IF($M$29&gt;$L52,IF($M$29&lt;=$M52,$M$29-$L$29+1,IF($M$29&gt;$M52,$M52-$L$29+1,0)),0)</f>
        <v>0</v>
      </c>
      <c r="CL52">
        <f>IF('入力シート'!$T$15="",0,IF($L$30=$M52,1,IF($L$30&lt;=$L52,CM52,IF($L$30&lt;$M52,CN52,0))))</f>
        <v>0</v>
      </c>
      <c r="CM52">
        <f aca="true" t="shared" si="50" ref="CM52:CM61">IF($M$30&lt;$L52,0,IF($M$30=$L52,1,IF($M$30&gt;$L52,IF($M$30&lt;=$M52,$M$30-$L52+1,IF($M$30&gt;$M52,$M52-$L52+1,0)),0)))</f>
        <v>0</v>
      </c>
      <c r="CN52">
        <f aca="true" t="shared" si="51" ref="CN52:CN61">IF($M$30&gt;$L52,IF($M$30&lt;=$M52,$M$30-$L$30+1,IF($M$30&gt;$M52,$M52-$L$30+1,0)),0)</f>
        <v>0</v>
      </c>
      <c r="CO52">
        <f>IF('入力シート'!$T$17="",0,IF($L$31=$M52,1,IF($L$31&lt;=$L52,CP52,IF($L$31&lt;$M52,CQ52,0))))</f>
        <v>0</v>
      </c>
      <c r="CP52">
        <f aca="true" t="shared" si="52" ref="CP52:CP61">IF($M$31&lt;$L52,0,IF($M$31=$L52,1,IF($M$31&gt;$L52,IF($M$31&lt;=$M52,$M$31-$L52+1,IF($M$31&gt;$M52,$M52-$L52+1,0)),0)))</f>
        <v>0</v>
      </c>
      <c r="CQ52">
        <f aca="true" t="shared" si="53" ref="CQ52:CQ61">IF($M$31&gt;$L52,IF($M$31&lt;=$M52,$M$31-$L$31+1,IF($M$31&gt;$M52,$M52-$L$31+1,0)),0)</f>
        <v>0</v>
      </c>
      <c r="CR52">
        <f>IF('入力シート'!$T$19="",0,IF($L$32=$M52,1,IF($L$32&lt;=$L52,CS52,IF($L$32&lt;$M52,CT52,0))))</f>
        <v>0</v>
      </c>
      <c r="CS52">
        <f aca="true" t="shared" si="54" ref="CS52:CS61">IF($M$32&lt;$L52,0,IF($M$32=$L52,1,IF($M$32&gt;$L52,IF($M$32&lt;=$M52,$M$32-$L52+1,IF($M$32&gt;$M52,$M52-$L52+1,0)),0)))</f>
        <v>0</v>
      </c>
      <c r="CT52">
        <f aca="true" t="shared" si="55" ref="CT52:CT61">IF($M$32&gt;$L52,IF($M$32&lt;=$M52,$M$32-$L$32+1,IF($M$32&gt;$M52,$M52-$L$32+1,0)),0)</f>
        <v>0</v>
      </c>
      <c r="CU52">
        <f>IF('入力シート'!$T$21="",0,IF($L$33=$M52,1,IF($L$33&lt;=$L52,CV52,IF($L$33&lt;$M52,CW52,0))))</f>
        <v>0</v>
      </c>
      <c r="CV52">
        <f aca="true" t="shared" si="56" ref="CV52:CV61">IF($M$33&lt;$L52,0,IF($M$33=$L52,1,IF($M$33&gt;$L52,IF($M$33&lt;=$M52,$M$33-$L52+1,IF($M$33&gt;$M52,$M52-$L52+1,0)),0)))</f>
        <v>0</v>
      </c>
      <c r="CW52">
        <f aca="true" t="shared" si="57" ref="CW52:CW61">IF($M$33&gt;$L52,IF($M$33&lt;=$M52,$M$33-$L$33+1,IF($M$33&gt;$M52,$M52-$L$33+1,0)),0)</f>
        <v>0</v>
      </c>
      <c r="CX52">
        <f>IF('入力シート'!$T$23="",0,IF($L$34=$M52,1,IF($L$34&lt;=$L52,CY52,IF($L$34&lt;$M52,CZ52,0))))</f>
        <v>0</v>
      </c>
      <c r="CY52">
        <f aca="true" t="shared" si="58" ref="CY52:CY61">IF($M$34&lt;$L52,0,IF($M$34=$L52,1,IF($M$34&gt;$L52,IF($M$34&lt;=$M52,$M$34-$L52+1,IF($M$34&gt;$M52,$M52-$L52+1,0)),0)))</f>
        <v>0</v>
      </c>
      <c r="CZ52">
        <f aca="true" t="shared" si="59" ref="CZ52:CZ61">IF($M$34&gt;$L52,IF($M$34&lt;=$M52,$M$34-$L$34+1,IF($M$34&gt;$M52,$M52-$L$34+1,0)),0)</f>
        <v>0</v>
      </c>
      <c r="DA52">
        <f>IF('入力シート'!$T$25="",0,IF($L$35=$M52,1,IF($L$35&lt;=$L52,DB52,IF($L$35&lt;$M52,DC52,0))))</f>
        <v>0</v>
      </c>
      <c r="DB52">
        <f aca="true" t="shared" si="60" ref="DB52:DB61">IF($M$35&lt;$L52,0,IF($M$35=$L52,1,IF($M$35&gt;$L52,IF($M$35&lt;=$M52,$M$35-$L52+1,IF($M$35&gt;$M52,$M52-$L52+1,0)),0)))</f>
        <v>0</v>
      </c>
      <c r="DC52">
        <f aca="true" t="shared" si="61" ref="DC52:DC61">IF($M$35&gt;$L52,IF($M$35&lt;=$M52,$M$35-$L$35+1,IF($M$35&gt;$M52,$M52-$L$35+1,0)),0)</f>
        <v>0</v>
      </c>
      <c r="DD52">
        <f>IF('入力シート'!$T$27="",0,IF($L$36=$M52,1,IF($L$36&lt;=$L52,DE52,IF($L$36&lt;$M52,DF52,0))))</f>
        <v>0</v>
      </c>
      <c r="DE52">
        <f aca="true" t="shared" si="62" ref="DE52:DE61">IF($M$36&lt;$L52,0,IF($M$36=$L52,1,IF($M$36&gt;$L52,IF($M$36&lt;=$M52,$M$36-$L52+1,IF($M$36&gt;$M52,$M52-$L52+1,0)),0)))</f>
        <v>0</v>
      </c>
      <c r="DF52">
        <f aca="true" t="shared" si="63" ref="DF52:DF61">IF($M$36&gt;$L52,IF($M$36&lt;=$M52,$M$36-$L$36+1,IF($M$36&gt;$M52,$M52-$L$36+1,0)),0)</f>
        <v>0</v>
      </c>
      <c r="DG52">
        <f>IF('入力シート'!$T$29="",0,IF($L$37=$M52,1,IF($L$37&lt;=$L52,DH52,IF($L$37&lt;$M52,DI52,0))))</f>
        <v>0</v>
      </c>
      <c r="DH52">
        <f aca="true" t="shared" si="64" ref="DH52:DH61">IF($M$37&lt;$L52,0,IF($M$37=$L52,1,IF($M$37&gt;$L52,IF($M$37&lt;=$M52,$M$37-$L52+1,IF($M$37&gt;$M52,$M52-$L52+1,0)),0)))</f>
        <v>0</v>
      </c>
      <c r="DI52">
        <f aca="true" t="shared" si="65" ref="DI52:DI61">IF($M$37&gt;$L52,IF($M$37&lt;=$M52,$M$37-$L$37+1,IF($M$37&gt;$M52,$M52-$L$37+1,0)),0)</f>
        <v>0</v>
      </c>
      <c r="DJ52">
        <f>IF('入力シート'!$T$31="",0,IF($L$38=$M52,1,IF($L$38&lt;=$L52,DK52,IF($L$38&lt;$M52,DL52,0))))</f>
        <v>0</v>
      </c>
      <c r="DK52">
        <f aca="true" t="shared" si="66" ref="DK52:DK61">IF($M$38&lt;$L52,0,IF($M$38=$L52,1,IF($M$38&gt;$L52,IF($M$38&lt;=$M52,$M$38-$L52+1,IF($M$38&gt;$M52,$M52-$L52+1,0)),0)))</f>
        <v>0</v>
      </c>
      <c r="DL52">
        <f aca="true" t="shared" si="67" ref="DL52:DL61">IF($M$38&gt;$L52,IF($M$38&lt;=$M52,$M$38-$L$38+1,IF($M$38&gt;$M52,$M52-$L$38+1,0)),0)</f>
        <v>0</v>
      </c>
      <c r="DM52">
        <f>IF('入力シート'!$T$33="",0,IF($L$39=$M52,1,IF($L$39&lt;=$L52,DN52,IF($L$39&lt;$M52,DO52,0))))</f>
        <v>0</v>
      </c>
      <c r="DN52">
        <f aca="true" t="shared" si="68" ref="DN52:DN61">IF($M$39&lt;$L52,0,IF($M$39=$L52,1,IF($M$39&gt;$L52,IF($M$39&lt;=$M52,$M$39-$L52+1,IF($M$39&gt;$M52,$M52-$L52+1,0)),0)))</f>
        <v>0</v>
      </c>
      <c r="DO52">
        <f aca="true" t="shared" si="69" ref="DO52:DO61">IF($M$39&gt;$L52,IF($M$39&lt;=$M52,$M$39-$L$39+1,IF($M$39&gt;$M52,$M52-$L$39+1,0)),0)</f>
        <v>0</v>
      </c>
      <c r="DP52">
        <f>IF('入力シート'!$T$35="",0,IF($L$40=$M52,1,IF($L$40&lt;=$L52,DQ52,IF($L$40&lt;$M52,DR52,0))))</f>
        <v>0</v>
      </c>
      <c r="DQ52">
        <f>IF($M$40&lt;$L52,0,IF($M$40=$L52,1,IF($M$40&gt;$L52,IF($M$40&lt;=$M52,$M$40-$L52+1,IF($M$40&gt;$M52,$M52-$L52+1,0)),0)))</f>
        <v>0</v>
      </c>
      <c r="DR52">
        <f>IF($M$40&gt;$L52,IF($M$40&lt;=$M52,$M$40-$L$40+1,IF($M$40&gt;$M52,$M52-$L$40+1,0)),0)</f>
        <v>0</v>
      </c>
      <c r="DS52">
        <f>IF('入力シート'!$T$37="",0,IF($L$41=$M52,1,IF($L$41&lt;=$L52,DT52,IF($L$41&lt;$M52,DU52,0))))</f>
        <v>0</v>
      </c>
      <c r="DT52">
        <f>IF($M$41&lt;$L52,0,IF($M$41=$L52,1,IF($M$41&gt;$L52,IF($M$41&lt;=$M52,$M$41-$L52+1,IF($M$41&gt;$M52,$M52-$L52+1,0)),0)))</f>
        <v>0</v>
      </c>
      <c r="DU52">
        <f>IF($M$41&gt;$L52,IF($M$41&lt;=$M52,$M$41-$L$41+1,IF($M$41&gt;$M52,$M52-$L$41+1,0)),0)</f>
        <v>0</v>
      </c>
      <c r="DV52">
        <f>IF('入力シート'!$T$39="",0,IF($L$42=$M52,1,IF($L$42&lt;=$L52,DW52,IF($L$42&lt;$M52,DX52,0))))</f>
        <v>0</v>
      </c>
      <c r="DW52">
        <f>IF($M$42&lt;$L52,0,IF($M$42=$L52,1,IF($M$42&gt;$L52,IF($M$42&lt;=$M52,$M$42-$L52+1,IF($M$42&gt;$M52,$M52-$L52+1,0)),0)))</f>
        <v>0</v>
      </c>
      <c r="DX52">
        <f>IF($M$42&gt;$L52,IF($M$42&lt;=$M52,$M$42-$L$42+1,IF($M$42&gt;$M52,$M52-$L$42+1,0)),0)</f>
        <v>0</v>
      </c>
      <c r="DY52">
        <f>IF('入力シート'!$T$41="",0,IF($L$43=$M52,1,IF($L$43&lt;=$L52,DZ52,IF($L$43&lt;$M52,EA52,0))))</f>
        <v>0</v>
      </c>
      <c r="DZ52">
        <f>IF($M$43&lt;$L52,0,IF($M$43=$L52,1,IF($M$43&gt;$L52,IF($M$43&lt;=$M52,$M$43-$L52+1,IF($M$43&gt;$M52,$M52-$L52+1,0)),0)))</f>
        <v>0</v>
      </c>
      <c r="EA52">
        <f>IF($M$43&gt;$L52,IF($M$43&lt;=$M52,$M$43-$L$43+1,IF($M$43&gt;$M52,$M52-$L$43+1,0)),0)</f>
        <v>0</v>
      </c>
      <c r="EB52">
        <f>IF('入力シート'!$T$43="",0,IF($L$44=$M52,1,IF($L$44&lt;=$L52,EC52,IF($L$44&lt;$M52,ED52,0))))</f>
        <v>0</v>
      </c>
      <c r="EC52">
        <f>IF($M$44&lt;$L52,0,IF($M$44=$L52,1,IF($M$44&gt;$L52,IF($M$44&lt;=$M52,$M$44-$L52+1,IF($M$44&gt;$M52,$M52-$L52+1,0)),0)))</f>
        <v>0</v>
      </c>
      <c r="ED52">
        <f>IF($M$44&gt;$L52,IF($M$44&lt;=$M52,$M$44-$L$44+1,IF($M$44&gt;$M52,$M52-$L$44+1,0)),0)</f>
        <v>0</v>
      </c>
      <c r="EE52" s="41">
        <f>EF52-EG52</f>
        <v>0</v>
      </c>
      <c r="EF52" s="41">
        <f>SUM(O52,R52,U52,X52,AA52,AD52,AG52,AJ52,AM52,AP52,AS52,AV52,AY52,BB52,BE52,BH52,BK52,BN52,BQ52,BT52)</f>
        <v>0</v>
      </c>
      <c r="EG52" s="41">
        <f>SUM(BW52,BZ52,CC52,CF52,CI52,CL52,CO52,CR52,CU52,CX52,DA52,DD52,DG52,DJ52,DM52,DP52,DS52,DV52,DY52,EB52)</f>
        <v>0</v>
      </c>
      <c r="EH52" s="42" t="e">
        <f>LOOKUP($EE$62,'単価表シート'!$E$13:$E$49,'単価表シート'!F13:F49)</f>
        <v>#N/A</v>
      </c>
      <c r="EI52" s="43" t="e">
        <f>EH52*EE52/$EE$62</f>
        <v>#N/A</v>
      </c>
      <c r="EJ52" s="44" t="e">
        <f>INT(EI52*100)/100</f>
        <v>#N/A</v>
      </c>
      <c r="EM52" s="1"/>
    </row>
    <row r="53" spans="1:143" ht="13.5">
      <c r="A53">
        <v>2</v>
      </c>
      <c r="B53">
        <f>'単価表シート'!G4</f>
        <v>2</v>
      </c>
      <c r="C53">
        <f>'単価表シート'!G5</f>
        <v>50</v>
      </c>
      <c r="D53">
        <f>'単価表シート'!G6</f>
        <v>1</v>
      </c>
      <c r="F53">
        <f>'単価表シート'!G7</f>
        <v>2</v>
      </c>
      <c r="G53">
        <f>'単価表シート'!G8</f>
        <v>56</v>
      </c>
      <c r="H53">
        <f>'単価表シート'!G9</f>
        <v>12</v>
      </c>
      <c r="J53">
        <f>IF(B53=3,C53+'元号設定シート'!$G$6,IF(B53=4,C53+'元号設定シート'!$G$6+'元号設定シート'!$G$8,IF(B53=5,C53+'元号設定シート'!$G$6+'元号設定シート'!$G$8+'元号設定シート'!$G$10,C53)))</f>
        <v>50</v>
      </c>
      <c r="K53">
        <f>IF(F53=3,G53+'元号設定シート'!$G$6,IF(F53=4,G53+'元号設定シート'!$G$6+'元号設定シート'!$G$8,IF(F53=5,G53+'元号設定シート'!$G$6+'元号設定シート'!$G$8+'元号設定シート'!$G$10,G53)))</f>
        <v>56</v>
      </c>
      <c r="L53">
        <f t="shared" si="0"/>
        <v>601</v>
      </c>
      <c r="M53">
        <f t="shared" si="1"/>
        <v>684</v>
      </c>
      <c r="O53">
        <f>IF('入力シート'!$D$5="",0,IF($L$3=$M53,1,IF($L$3&lt;=$L53,P53,IF($L$3&lt;$M53,Q53,0))))</f>
        <v>0</v>
      </c>
      <c r="P53">
        <f t="shared" si="2"/>
        <v>0</v>
      </c>
      <c r="Q53">
        <f t="shared" si="3"/>
        <v>0</v>
      </c>
      <c r="R53">
        <f>IF('入力シート'!$D$7="",0,IF($L$4=$M53,1,IF($L$4&lt;=$L53,S53,IF($L$4&lt;$M53,T53,0))))</f>
        <v>0</v>
      </c>
      <c r="S53">
        <f t="shared" si="4"/>
        <v>0</v>
      </c>
      <c r="T53">
        <f t="shared" si="5"/>
        <v>0</v>
      </c>
      <c r="U53">
        <f>IF('入力シート'!$D$9="",0,IF($L$5=$M53,1,IF($L$5&lt;=$L53,V53,IF($L$5&lt;$M53,W53,0))))</f>
        <v>0</v>
      </c>
      <c r="V53">
        <f t="shared" si="6"/>
        <v>0</v>
      </c>
      <c r="W53">
        <f t="shared" si="7"/>
        <v>0</v>
      </c>
      <c r="X53">
        <f>IF('入力シート'!$D$11="",0,IF($L$6=$M53,1,IF($L$6&lt;=$L53,Y53,IF($L$6&lt;$M53,Z53,0))))</f>
        <v>0</v>
      </c>
      <c r="Y53">
        <f t="shared" si="8"/>
        <v>0</v>
      </c>
      <c r="Z53">
        <f t="shared" si="9"/>
        <v>0</v>
      </c>
      <c r="AA53">
        <f>IF('入力シート'!$D$13="",0,IF($L$7=$M53,1,IF($L$7&lt;=$L53,AB53,IF($L$7&lt;$M53,AC53,0))))</f>
        <v>0</v>
      </c>
      <c r="AB53">
        <f t="shared" si="10"/>
        <v>0</v>
      </c>
      <c r="AC53">
        <f t="shared" si="11"/>
        <v>0</v>
      </c>
      <c r="AD53">
        <f>IF('入力シート'!$D$15="",0,IF($L$8=$M53,1,IF($L$8&lt;=$L53,AE53,IF($L$8&lt;$M53,AF53,0))))</f>
        <v>0</v>
      </c>
      <c r="AE53">
        <f t="shared" si="12"/>
        <v>0</v>
      </c>
      <c r="AF53">
        <f t="shared" si="13"/>
        <v>0</v>
      </c>
      <c r="AG53">
        <f>IF('入力シート'!$D$17="",0,IF($L$9=$M53,1,IF($L$9&lt;=$L53,AH53,IF($L$9&lt;$M53,AI53,0))))</f>
        <v>0</v>
      </c>
      <c r="AH53">
        <f t="shared" si="14"/>
        <v>0</v>
      </c>
      <c r="AI53">
        <f t="shared" si="15"/>
        <v>0</v>
      </c>
      <c r="AJ53">
        <f>IF('入力シート'!$D$19="",0,IF($L$10=$M53,1,IF($L$10&lt;=$L53,AK53,IF($L$10&lt;$M53,AL53,0))))</f>
        <v>0</v>
      </c>
      <c r="AK53">
        <f t="shared" si="16"/>
        <v>0</v>
      </c>
      <c r="AL53">
        <f t="shared" si="17"/>
        <v>0</v>
      </c>
      <c r="AM53">
        <f>IF('入力シート'!$D$21="",0,IF($L$11=$M53,1,IF($L$11&lt;=$L53,AN53,IF($L$11&lt;$M53,AO53,0))))</f>
        <v>0</v>
      </c>
      <c r="AN53">
        <f t="shared" si="18"/>
        <v>0</v>
      </c>
      <c r="AO53">
        <f t="shared" si="19"/>
        <v>0</v>
      </c>
      <c r="AP53">
        <f>IF('入力シート'!$D$23="",0,IF($L$12=$M53,1,IF($L$12&lt;=$L53,AQ53,IF($L$12&lt;$M53,AR53,0))))</f>
        <v>0</v>
      </c>
      <c r="AQ53">
        <f t="shared" si="20"/>
        <v>0</v>
      </c>
      <c r="AR53">
        <f t="shared" si="21"/>
        <v>0</v>
      </c>
      <c r="AS53">
        <f>IF('入力シート'!$D$25="",0,IF($L$13=$M53,1,IF($L$13&lt;=$L53,AT53,IF($L$13&lt;$M53,AU53,0))))</f>
        <v>0</v>
      </c>
      <c r="AT53">
        <f t="shared" si="22"/>
        <v>0</v>
      </c>
      <c r="AU53">
        <f t="shared" si="23"/>
        <v>0</v>
      </c>
      <c r="AV53">
        <f>IF('入力シート'!$D$27="",0,IF($L$14=$M53,1,IF($L$14&lt;=$L53,AW53,IF($L$14&lt;$M53,AX53,0))))</f>
        <v>0</v>
      </c>
      <c r="AW53">
        <f t="shared" si="24"/>
        <v>0</v>
      </c>
      <c r="AX53">
        <f t="shared" si="25"/>
        <v>0</v>
      </c>
      <c r="AY53">
        <f>IF('入力シート'!$D$29="",0,IF($L$15=$M53,1,IF($L$15&lt;=$L53,AZ53,IF($L$15&lt;$M53,BA53,0))))</f>
        <v>0</v>
      </c>
      <c r="AZ53">
        <f t="shared" si="26"/>
        <v>0</v>
      </c>
      <c r="BA53">
        <f t="shared" si="27"/>
        <v>0</v>
      </c>
      <c r="BB53">
        <f>IF('入力シート'!$D$31="",0,IF($L$16=$M53,1,IF($L$16&lt;=$L53,BC53,IF($L$16&lt;$M53,BD53,0))))</f>
        <v>0</v>
      </c>
      <c r="BC53">
        <f t="shared" si="28"/>
        <v>0</v>
      </c>
      <c r="BD53">
        <f t="shared" si="29"/>
        <v>0</v>
      </c>
      <c r="BE53">
        <f>IF('入力シート'!$D$33="",0,IF($L$17=$M53,1,IF($L$17&lt;=$L53,BF53,IF($L$17&lt;$M53,BG53,0))))</f>
        <v>0</v>
      </c>
      <c r="BF53">
        <f t="shared" si="30"/>
        <v>0</v>
      </c>
      <c r="BG53">
        <f t="shared" si="31"/>
        <v>0</v>
      </c>
      <c r="BH53">
        <f>IF('入力シート'!$D$35="",0,IF($L$18=$M53,1,IF($L$18&lt;=$L53,BI53,IF($L$18&lt;$M53,BJ53,0))))</f>
        <v>0</v>
      </c>
      <c r="BI53">
        <f t="shared" si="32"/>
        <v>0</v>
      </c>
      <c r="BJ53">
        <f t="shared" si="33"/>
        <v>0</v>
      </c>
      <c r="BK53">
        <f>IF('入力シート'!$D$37="",0,IF($L$19=$M53,1,IF($L$19&lt;=$L53,BL53,IF($L$19&lt;$M53,BM53,0))))</f>
        <v>0</v>
      </c>
      <c r="BL53">
        <f t="shared" si="34"/>
        <v>0</v>
      </c>
      <c r="BM53">
        <f t="shared" si="35"/>
        <v>0</v>
      </c>
      <c r="BN53">
        <f>IF('入力シート'!$D$39="",0,IF($L$20=$M53,1,IF($L$20&lt;=$L53,BO53,IF($L$20&lt;$M53,BP53,0))))</f>
        <v>0</v>
      </c>
      <c r="BO53">
        <f t="shared" si="36"/>
        <v>0</v>
      </c>
      <c r="BP53">
        <f t="shared" si="37"/>
        <v>0</v>
      </c>
      <c r="BQ53">
        <f>IF('入力シート'!$D$41="",0,IF($L$21=$M53,1,IF($L$21&lt;=$L53,BR53,IF($L$21&lt;$M53,BS53,0))))</f>
        <v>0</v>
      </c>
      <c r="BR53">
        <f t="shared" si="38"/>
        <v>0</v>
      </c>
      <c r="BS53">
        <f t="shared" si="39"/>
        <v>0</v>
      </c>
      <c r="BT53">
        <f>IF('入力シート'!$D$43="",0,IF($L$22=$M53,1,IF($L$22&lt;=$L53,BU53,IF($L$22&lt;$M53,BV53,0))))</f>
        <v>0</v>
      </c>
      <c r="BU53">
        <f t="shared" si="40"/>
        <v>0</v>
      </c>
      <c r="BV53">
        <f t="shared" si="41"/>
        <v>0</v>
      </c>
      <c r="BW53">
        <f>IF('入力シート'!$T$5="",0,IF($L$25=$M53,1,IF($L$25&lt;=$L53,BX53,IF($L$25&lt;$M53,BY53,0))))</f>
        <v>0</v>
      </c>
      <c r="BX53">
        <f aca="true" t="shared" si="70" ref="BX53:BX61">IF($M$25&lt;$L53,0,IF($M$25=$L53,1,IF($M$25&gt;$L53,IF($M$25&lt;=$M53,$M$25-$L53+1,IF($M$25&gt;$M53,$M53-$L53+1,0)),0)))</f>
        <v>0</v>
      </c>
      <c r="BY53">
        <f aca="true" t="shared" si="71" ref="BY53:BY61">IF($M$25&gt;$L53,IF($M$25&lt;=$M53,$M$25-$L$25+1,IF($M$25&gt;$M53,$M53-$L$25+1,0)),0)</f>
        <v>0</v>
      </c>
      <c r="BZ53">
        <f>IF('入力シート'!$T$7="",0,IF($L$26=$M53,1,IF($L$26&lt;=$L53,CA53,IF($L$26&lt;$M53,CB53,0))))</f>
        <v>0</v>
      </c>
      <c r="CA53">
        <f t="shared" si="42"/>
        <v>0</v>
      </c>
      <c r="CB53">
        <f t="shared" si="43"/>
        <v>0</v>
      </c>
      <c r="CC53">
        <f>IF('入力シート'!$T$9="",0,IF($L$27=$M53,1,IF($L$27&lt;=$L53,CD53,IF($L$27&lt;$M53,CE53,0))))</f>
        <v>0</v>
      </c>
      <c r="CD53">
        <f t="shared" si="44"/>
        <v>0</v>
      </c>
      <c r="CE53">
        <f t="shared" si="45"/>
        <v>0</v>
      </c>
      <c r="CF53">
        <f>IF('入力シート'!$T$11="",0,IF($L$28=$M53,1,IF($L$28&lt;=$L53,CG53,IF($L$28&lt;$M53,CH53,0))))</f>
        <v>0</v>
      </c>
      <c r="CG53">
        <f t="shared" si="46"/>
        <v>0</v>
      </c>
      <c r="CH53">
        <f t="shared" si="47"/>
        <v>0</v>
      </c>
      <c r="CI53">
        <f>IF('入力シート'!$T$13="",0,IF($L$29=$M53,1,IF($L$29&lt;=$L53,CJ53,IF($L$29&lt;$M53,CK53,0))))</f>
        <v>0</v>
      </c>
      <c r="CJ53">
        <f t="shared" si="48"/>
        <v>0</v>
      </c>
      <c r="CK53">
        <f t="shared" si="49"/>
        <v>0</v>
      </c>
      <c r="CL53">
        <f>IF('入力シート'!$T$15="",0,IF($L$30=$M53,1,IF($L$30&lt;=$L53,CM53,IF($L$30&lt;$M53,CN53,0))))</f>
        <v>0</v>
      </c>
      <c r="CM53">
        <f t="shared" si="50"/>
        <v>0</v>
      </c>
      <c r="CN53">
        <f t="shared" si="51"/>
        <v>0</v>
      </c>
      <c r="CO53">
        <f>IF('入力シート'!$T$17="",0,IF($L$31=$M53,1,IF($L$31&lt;=$L53,CP53,IF($L$31&lt;$M53,CQ53,0))))</f>
        <v>0</v>
      </c>
      <c r="CP53">
        <f t="shared" si="52"/>
        <v>0</v>
      </c>
      <c r="CQ53">
        <f t="shared" si="53"/>
        <v>0</v>
      </c>
      <c r="CR53">
        <f>IF('入力シート'!$T$19="",0,IF($L$32=$M53,1,IF($L$32&lt;=$L53,CS53,IF($L$32&lt;$M53,CT53,0))))</f>
        <v>0</v>
      </c>
      <c r="CS53">
        <f t="shared" si="54"/>
        <v>0</v>
      </c>
      <c r="CT53">
        <f t="shared" si="55"/>
        <v>0</v>
      </c>
      <c r="CU53">
        <f>IF('入力シート'!$T$21="",0,IF($L$33=$M53,1,IF($L$33&lt;=$L53,CV53,IF($L$33&lt;$M53,CW53,0))))</f>
        <v>0</v>
      </c>
      <c r="CV53">
        <f t="shared" si="56"/>
        <v>0</v>
      </c>
      <c r="CW53">
        <f t="shared" si="57"/>
        <v>0</v>
      </c>
      <c r="CX53">
        <f>IF('入力シート'!$T$23="",0,IF($L$34=$M53,1,IF($L$34&lt;=$L53,CY53,IF($L$34&lt;$M53,CZ53,0))))</f>
        <v>0</v>
      </c>
      <c r="CY53">
        <f t="shared" si="58"/>
        <v>0</v>
      </c>
      <c r="CZ53">
        <f t="shared" si="59"/>
        <v>0</v>
      </c>
      <c r="DA53">
        <f>IF('入力シート'!$T$25="",0,IF($L$35=$M53,1,IF($L$35&lt;=$L53,DB53,IF($L$35&lt;$M53,DC53,0))))</f>
        <v>0</v>
      </c>
      <c r="DB53">
        <f t="shared" si="60"/>
        <v>0</v>
      </c>
      <c r="DC53">
        <f t="shared" si="61"/>
        <v>0</v>
      </c>
      <c r="DD53">
        <f>IF('入力シート'!$T$27="",0,IF($L$36=$M53,1,IF($L$36&lt;=$L53,DE53,IF($L$36&lt;$M53,DF53,0))))</f>
        <v>0</v>
      </c>
      <c r="DE53">
        <f t="shared" si="62"/>
        <v>0</v>
      </c>
      <c r="DF53">
        <f t="shared" si="63"/>
        <v>0</v>
      </c>
      <c r="DG53">
        <f>IF('入力シート'!$T$29="",0,IF($L$37=$M53,1,IF($L$37&lt;=$L53,DH53,IF($L$37&lt;$M53,DI53,0))))</f>
        <v>0</v>
      </c>
      <c r="DH53">
        <f t="shared" si="64"/>
        <v>0</v>
      </c>
      <c r="DI53">
        <f t="shared" si="65"/>
        <v>0</v>
      </c>
      <c r="DJ53">
        <f>IF('入力シート'!$T$31="",0,IF($L$38=$M53,1,IF($L$38&lt;=$L53,DK53,IF($L$38&lt;$M53,DL53,0))))</f>
        <v>0</v>
      </c>
      <c r="DK53">
        <f t="shared" si="66"/>
        <v>0</v>
      </c>
      <c r="DL53">
        <f t="shared" si="67"/>
        <v>0</v>
      </c>
      <c r="DM53">
        <f>IF('入力シート'!$T$33="",0,IF($L$39=$M53,1,IF($L$39&lt;=$L53,DN53,IF($L$39&lt;$M53,DO53,0))))</f>
        <v>0</v>
      </c>
      <c r="DN53">
        <f t="shared" si="68"/>
        <v>0</v>
      </c>
      <c r="DO53">
        <f t="shared" si="69"/>
        <v>0</v>
      </c>
      <c r="DP53">
        <f>IF('入力シート'!$T$35="",0,IF($L$40=$M53,1,IF($L$40&lt;=$L53,DQ53,IF($L$40&lt;$M53,DR53,0))))</f>
        <v>0</v>
      </c>
      <c r="DQ53">
        <f aca="true" t="shared" si="72" ref="DQ53:DQ61">IF($M$40&lt;$L53,0,IF($M$40=$L53,1,IF($M$40&gt;$L53,IF($M$40&lt;=$M53,$M$40-$L53+1,IF($M$40&gt;$M53,$M53-$L53+1,0)),0)))</f>
        <v>0</v>
      </c>
      <c r="DR53">
        <f aca="true" t="shared" si="73" ref="DR53:DR61">IF($M$40&gt;$L53,IF($M$40&lt;=$M53,$M$40-$L$40+1,IF($M$40&gt;$M53,$M53-$L$40+1,0)),0)</f>
        <v>0</v>
      </c>
      <c r="DS53">
        <f>IF('入力シート'!$T$37="",0,IF($L$41=$M53,1,IF($L$41&lt;=$L53,DT53,IF($L$41&lt;$M53,DU53,0))))</f>
        <v>0</v>
      </c>
      <c r="DT53">
        <f aca="true" t="shared" si="74" ref="DT53:DT61">IF($M$41&lt;$L53,0,IF($M$41=$L53,1,IF($M$41&gt;$L53,IF($M$41&lt;=$M53,$M$41-$L53+1,IF($M$41&gt;$M53,$M53-$L53+1,0)),0)))</f>
        <v>0</v>
      </c>
      <c r="DU53">
        <f aca="true" t="shared" si="75" ref="DU53:DU61">IF($M$41&gt;$L53,IF($M$41&lt;=$M53,$M$41-$L$41+1,IF($M$41&gt;$M53,$M53-$L$41+1,0)),0)</f>
        <v>0</v>
      </c>
      <c r="DV53">
        <f>IF('入力シート'!$T$39="",0,IF($L$42=$M53,1,IF($L$42&lt;=$L53,DW53,IF($L$42&lt;$M53,DX53,0))))</f>
        <v>0</v>
      </c>
      <c r="DW53">
        <f aca="true" t="shared" si="76" ref="DW53:DW61">IF($M$42&lt;$L53,0,IF($M$42=$L53,1,IF($M$42&gt;$L53,IF($M$42&lt;=$M53,$M$42-$L53+1,IF($M$42&gt;$M53,$M53-$L53+1,0)),0)))</f>
        <v>0</v>
      </c>
      <c r="DX53">
        <f aca="true" t="shared" si="77" ref="DX53:DX61">IF($M$42&gt;$L53,IF($M$42&lt;=$M53,$M$42-$L$42+1,IF($M$42&gt;$M53,$M53-$L$42+1,0)),0)</f>
        <v>0</v>
      </c>
      <c r="DY53">
        <f>IF('入力シート'!$T$41="",0,IF($L$43=$M53,1,IF($L$43&lt;=$L53,DZ53,IF($L$43&lt;$M53,EA53,0))))</f>
        <v>0</v>
      </c>
      <c r="DZ53">
        <f aca="true" t="shared" si="78" ref="DZ53:DZ61">IF($M$43&lt;$L53,0,IF($M$43=$L53,1,IF($M$43&gt;$L53,IF($M$43&lt;=$M53,$M$43-$L53+1,IF($M$43&gt;$M53,$M53-$L53+1,0)),0)))</f>
        <v>0</v>
      </c>
      <c r="EA53">
        <f aca="true" t="shared" si="79" ref="EA53:EA61">IF($M$43&gt;$L53,IF($M$43&lt;=$M53,$M$43-$L$43+1,IF($M$43&gt;$M53,$M53-$L$43+1,0)),0)</f>
        <v>0</v>
      </c>
      <c r="EB53">
        <f>IF('入力シート'!$T$43="",0,IF($L$44=$M53,1,IF($L$44&lt;=$L53,EC53,IF($L$44&lt;$M53,ED53,0))))</f>
        <v>0</v>
      </c>
      <c r="EC53">
        <f aca="true" t="shared" si="80" ref="EC53:EC61">IF($M$44&lt;$L53,0,IF($M$44=$L53,1,IF($M$44&gt;$L53,IF($M$44&lt;=$M53,$M$44-$L53+1,IF($M$44&gt;$M53,$M53-$L53+1,0)),0)))</f>
        <v>0</v>
      </c>
      <c r="ED53">
        <f aca="true" t="shared" si="81" ref="ED53:ED61">IF($M$44&gt;$L53,IF($M$44&lt;=$M53,$M$44-$L$44+1,IF($M$44&gt;$M53,$M53-$L$44+1,0)),0)</f>
        <v>0</v>
      </c>
      <c r="EE53" s="41">
        <f aca="true" t="shared" si="82" ref="EE53:EE61">EF53-EG53</f>
        <v>0</v>
      </c>
      <c r="EF53" s="41">
        <f aca="true" t="shared" si="83" ref="EF53:EF61">SUM(O53,R53,U53,X53,AA53,AD53,AG53,AJ53,AM53,AP53,AS53,AV53,AY53,BB53,BE53,BH53,BK53,BN53,BQ53,BT53)</f>
        <v>0</v>
      </c>
      <c r="EG53" s="41">
        <f>SUM(BW53,BZ53,CC53,CF53,CI53,CL53,CO53,CR53,CU53,CX53,DA53,DD53,DG53,DJ53,DM53,DP53,DS53,DV53,DY53,EB53)</f>
        <v>0</v>
      </c>
      <c r="EH53" s="42" t="e">
        <f>LOOKUP($EE$62,'単価表シート'!$E$13:$E$49,'単価表シート'!G13:G49)</f>
        <v>#N/A</v>
      </c>
      <c r="EI53" s="43" t="e">
        <f aca="true" t="shared" si="84" ref="EI53:EI61">EH53*EE53/$EE$62</f>
        <v>#N/A</v>
      </c>
      <c r="EJ53" s="44" t="e">
        <f aca="true" t="shared" si="85" ref="EJ53:EJ61">INT(EI53*100)/100</f>
        <v>#N/A</v>
      </c>
      <c r="EK53" s="2"/>
      <c r="EL53" s="3"/>
      <c r="EM53" s="1"/>
    </row>
    <row r="54" spans="1:143" ht="13.5">
      <c r="A54">
        <v>3</v>
      </c>
      <c r="B54">
        <f>'単価表シート'!H4</f>
        <v>2</v>
      </c>
      <c r="C54">
        <f>'単価表シート'!H5</f>
        <v>57</v>
      </c>
      <c r="D54">
        <f>'単価表シート'!H6</f>
        <v>1</v>
      </c>
      <c r="F54">
        <f>'単価表シート'!H7</f>
        <v>2</v>
      </c>
      <c r="G54">
        <f>'単価表シート'!H8</f>
        <v>61</v>
      </c>
      <c r="H54">
        <f>'単価表シート'!H9</f>
        <v>12</v>
      </c>
      <c r="J54">
        <f>IF(B54=3,C54+'元号設定シート'!$G$6,IF(B54=4,C54+'元号設定シート'!$G$6+'元号設定シート'!$G$8,IF(B54=5,C54+'元号設定シート'!$G$6+'元号設定シート'!$G$8+'元号設定シート'!$G$10,C54)))</f>
        <v>57</v>
      </c>
      <c r="K54">
        <f>IF(F54=3,G54+'元号設定シート'!$G$6,IF(F54=4,G54+'元号設定シート'!$G$6+'元号設定シート'!$G$8,IF(F54=5,G54+'元号設定シート'!$G$6+'元号設定シート'!$G$8+'元号設定シート'!$G$10,G54)))</f>
        <v>61</v>
      </c>
      <c r="L54">
        <f t="shared" si="0"/>
        <v>685</v>
      </c>
      <c r="M54">
        <f t="shared" si="1"/>
        <v>744</v>
      </c>
      <c r="O54">
        <f>IF('入力シート'!$D$5="",0,IF($L$3=$M54,1,IF($L$3&lt;=$L54,P54,IF($L$3&lt;$M54,Q54,0))))</f>
        <v>0</v>
      </c>
      <c r="P54">
        <f t="shared" si="2"/>
        <v>0</v>
      </c>
      <c r="Q54">
        <f t="shared" si="3"/>
        <v>0</v>
      </c>
      <c r="R54">
        <f>IF('入力シート'!$D$7="",0,IF($L$4=$M54,1,IF($L$4&lt;=$L54,S54,IF($L$4&lt;$M54,T54,0))))</f>
        <v>0</v>
      </c>
      <c r="S54">
        <f t="shared" si="4"/>
        <v>0</v>
      </c>
      <c r="T54">
        <f t="shared" si="5"/>
        <v>0</v>
      </c>
      <c r="U54">
        <f>IF('入力シート'!$D$9="",0,IF($L$5=$M54,1,IF($L$5&lt;=$L54,V54,IF($L$5&lt;$M54,W54,0))))</f>
        <v>0</v>
      </c>
      <c r="V54">
        <f t="shared" si="6"/>
        <v>0</v>
      </c>
      <c r="W54">
        <f t="shared" si="7"/>
        <v>0</v>
      </c>
      <c r="X54">
        <f>IF('入力シート'!$D$11="",0,IF($L$6=$M54,1,IF($L$6&lt;=$L54,Y54,IF($L$6&lt;$M54,Z54,0))))</f>
        <v>0</v>
      </c>
      <c r="Y54">
        <f t="shared" si="8"/>
        <v>0</v>
      </c>
      <c r="Z54">
        <f t="shared" si="9"/>
        <v>0</v>
      </c>
      <c r="AA54">
        <f>IF('入力シート'!$D$13="",0,IF($L$7=$M54,1,IF($L$7&lt;=$L54,AB54,IF($L$7&lt;$M54,AC54,0))))</f>
        <v>0</v>
      </c>
      <c r="AB54">
        <f t="shared" si="10"/>
        <v>0</v>
      </c>
      <c r="AC54">
        <f t="shared" si="11"/>
        <v>0</v>
      </c>
      <c r="AD54">
        <f>IF('入力シート'!$D$15="",0,IF($L$8=$M54,1,IF($L$8&lt;=$L54,AE54,IF($L$8&lt;$M54,AF54,0))))</f>
        <v>0</v>
      </c>
      <c r="AE54">
        <f t="shared" si="12"/>
        <v>0</v>
      </c>
      <c r="AF54">
        <f t="shared" si="13"/>
        <v>0</v>
      </c>
      <c r="AG54">
        <f>IF('入力シート'!$D$17="",0,IF($L$9=$M54,1,IF($L$9&lt;=$L54,AH54,IF($L$9&lt;$M54,AI54,0))))</f>
        <v>0</v>
      </c>
      <c r="AH54">
        <f t="shared" si="14"/>
        <v>0</v>
      </c>
      <c r="AI54">
        <f t="shared" si="15"/>
        <v>0</v>
      </c>
      <c r="AJ54">
        <f>IF('入力シート'!$D$19="",0,IF($L$10=$M54,1,IF($L$10&lt;=$L54,AK54,IF($L$10&lt;$M54,AL54,0))))</f>
        <v>0</v>
      </c>
      <c r="AK54">
        <f t="shared" si="16"/>
        <v>0</v>
      </c>
      <c r="AL54">
        <f t="shared" si="17"/>
        <v>0</v>
      </c>
      <c r="AM54">
        <f>IF('入力シート'!$D$21="",0,IF($L$11=$M54,1,IF($L$11&lt;=$L54,AN54,IF($L$11&lt;$M54,AO54,0))))</f>
        <v>0</v>
      </c>
      <c r="AN54">
        <f t="shared" si="18"/>
        <v>0</v>
      </c>
      <c r="AO54">
        <f t="shared" si="19"/>
        <v>0</v>
      </c>
      <c r="AP54">
        <f>IF('入力シート'!$D$23="",0,IF($L$12=$M54,1,IF($L$12&lt;=$L54,AQ54,IF($L$12&lt;$M54,AR54,0))))</f>
        <v>0</v>
      </c>
      <c r="AQ54">
        <f t="shared" si="20"/>
        <v>0</v>
      </c>
      <c r="AR54">
        <f t="shared" si="21"/>
        <v>0</v>
      </c>
      <c r="AS54">
        <f>IF('入力シート'!$D$25="",0,IF($L$13=$M54,1,IF($L$13&lt;=$L54,AT54,IF($L$13&lt;$M54,AU54,0))))</f>
        <v>0</v>
      </c>
      <c r="AT54">
        <f t="shared" si="22"/>
        <v>0</v>
      </c>
      <c r="AU54">
        <f t="shared" si="23"/>
        <v>0</v>
      </c>
      <c r="AV54">
        <f>IF('入力シート'!$D$27="",0,IF($L$14=$M54,1,IF($L$14&lt;=$L54,AW54,IF($L$14&lt;$M54,AX54,0))))</f>
        <v>0</v>
      </c>
      <c r="AW54">
        <f t="shared" si="24"/>
        <v>0</v>
      </c>
      <c r="AX54">
        <f t="shared" si="25"/>
        <v>0</v>
      </c>
      <c r="AY54">
        <f>IF('入力シート'!$D$29="",0,IF($L$15=$M54,1,IF($L$15&lt;=$L54,AZ54,IF($L$15&lt;$M54,BA54,0))))</f>
        <v>0</v>
      </c>
      <c r="AZ54">
        <f t="shared" si="26"/>
        <v>0</v>
      </c>
      <c r="BA54">
        <f t="shared" si="27"/>
        <v>0</v>
      </c>
      <c r="BB54">
        <f>IF('入力シート'!$D$31="",0,IF($L$16=$M54,1,IF($L$16&lt;=$L54,BC54,IF($L$16&lt;$M54,BD54,0))))</f>
        <v>0</v>
      </c>
      <c r="BC54">
        <f t="shared" si="28"/>
        <v>0</v>
      </c>
      <c r="BD54">
        <f t="shared" si="29"/>
        <v>0</v>
      </c>
      <c r="BE54">
        <f>IF('入力シート'!$D$33="",0,IF($L$17=$M54,1,IF($L$17&lt;=$L54,BF54,IF($L$17&lt;$M54,BG54,0))))</f>
        <v>0</v>
      </c>
      <c r="BF54">
        <f t="shared" si="30"/>
        <v>0</v>
      </c>
      <c r="BG54">
        <f t="shared" si="31"/>
        <v>0</v>
      </c>
      <c r="BH54">
        <f>IF('入力シート'!$D$35="",0,IF($L$18=$M54,1,IF($L$18&lt;=$L54,BI54,IF($L$18&lt;$M54,BJ54,0))))</f>
        <v>0</v>
      </c>
      <c r="BI54">
        <f t="shared" si="32"/>
        <v>0</v>
      </c>
      <c r="BJ54">
        <f t="shared" si="33"/>
        <v>0</v>
      </c>
      <c r="BK54">
        <f>IF('入力シート'!$D$37="",0,IF($L$19=$M54,1,IF($L$19&lt;=$L54,BL54,IF($L$19&lt;$M54,BM54,0))))</f>
        <v>0</v>
      </c>
      <c r="BL54">
        <f t="shared" si="34"/>
        <v>0</v>
      </c>
      <c r="BM54">
        <f t="shared" si="35"/>
        <v>0</v>
      </c>
      <c r="BN54">
        <f>IF('入力シート'!$D$39="",0,IF($L$20=$M54,1,IF($L$20&lt;=$L54,BO54,IF($L$20&lt;$M54,BP54,0))))</f>
        <v>0</v>
      </c>
      <c r="BO54">
        <f t="shared" si="36"/>
        <v>0</v>
      </c>
      <c r="BP54">
        <f t="shared" si="37"/>
        <v>0</v>
      </c>
      <c r="BQ54">
        <f>IF('入力シート'!$D$41="",0,IF($L$21=$M54,1,IF($L$21&lt;=$L54,BR54,IF($L$21&lt;$M54,BS54,0))))</f>
        <v>0</v>
      </c>
      <c r="BR54">
        <f t="shared" si="38"/>
        <v>0</v>
      </c>
      <c r="BS54">
        <f t="shared" si="39"/>
        <v>0</v>
      </c>
      <c r="BT54">
        <f>IF('入力シート'!$D$43="",0,IF($L$22=$M54,1,IF($L$22&lt;=$L54,BU54,IF($L$22&lt;$M54,BV54,0))))</f>
        <v>0</v>
      </c>
      <c r="BU54">
        <f t="shared" si="40"/>
        <v>0</v>
      </c>
      <c r="BV54">
        <f t="shared" si="41"/>
        <v>0</v>
      </c>
      <c r="BW54">
        <f>IF('入力シート'!$T$5="",0,IF($L$25=$M54,1,IF($L$25&lt;=$L54,BX54,IF($L$25&lt;$M54,BY54,0))))</f>
        <v>0</v>
      </c>
      <c r="BX54">
        <f t="shared" si="70"/>
        <v>0</v>
      </c>
      <c r="BY54">
        <f t="shared" si="71"/>
        <v>0</v>
      </c>
      <c r="BZ54">
        <f>IF('入力シート'!$T$7="",0,IF($L$26=$M54,1,IF($L$26&lt;=$L54,CA54,IF($L$26&lt;$M54,CB54,0))))</f>
        <v>0</v>
      </c>
      <c r="CA54">
        <f t="shared" si="42"/>
        <v>0</v>
      </c>
      <c r="CB54">
        <f t="shared" si="43"/>
        <v>0</v>
      </c>
      <c r="CC54">
        <f>IF('入力シート'!$T$9="",0,IF($L$27=$M54,1,IF($L$27&lt;=$L54,CD54,IF($L$27&lt;$M54,CE54,0))))</f>
        <v>0</v>
      </c>
      <c r="CD54">
        <f t="shared" si="44"/>
        <v>0</v>
      </c>
      <c r="CE54">
        <f t="shared" si="45"/>
        <v>0</v>
      </c>
      <c r="CF54">
        <f>IF('入力シート'!$T$11="",0,IF($L$28=$M54,1,IF($L$28&lt;=$L54,CG54,IF($L$28&lt;$M54,CH54,0))))</f>
        <v>0</v>
      </c>
      <c r="CG54">
        <f t="shared" si="46"/>
        <v>0</v>
      </c>
      <c r="CH54">
        <f t="shared" si="47"/>
        <v>0</v>
      </c>
      <c r="CI54">
        <f>IF('入力シート'!$T$13="",0,IF($L$29=$M54,1,IF($L$29&lt;=$L54,CJ54,IF($L$29&lt;$M54,CK54,0))))</f>
        <v>0</v>
      </c>
      <c r="CJ54">
        <f t="shared" si="48"/>
        <v>0</v>
      </c>
      <c r="CK54">
        <f t="shared" si="49"/>
        <v>0</v>
      </c>
      <c r="CL54">
        <f>IF('入力シート'!$T$15="",0,IF($L$30=$M54,1,IF($L$30&lt;=$L54,CM54,IF($L$30&lt;$M54,CN54,0))))</f>
        <v>0</v>
      </c>
      <c r="CM54">
        <f t="shared" si="50"/>
        <v>0</v>
      </c>
      <c r="CN54">
        <f t="shared" si="51"/>
        <v>0</v>
      </c>
      <c r="CO54">
        <f>IF('入力シート'!$T$17="",0,IF($L$31=$M54,1,IF($L$31&lt;=$L54,CP54,IF($L$31&lt;$M54,CQ54,0))))</f>
        <v>0</v>
      </c>
      <c r="CP54">
        <f t="shared" si="52"/>
        <v>0</v>
      </c>
      <c r="CQ54">
        <f t="shared" si="53"/>
        <v>0</v>
      </c>
      <c r="CR54">
        <f>IF('入力シート'!$T$19="",0,IF($L$32=$M54,1,IF($L$32&lt;=$L54,CS54,IF($L$32&lt;$M54,CT54,0))))</f>
        <v>0</v>
      </c>
      <c r="CS54">
        <f t="shared" si="54"/>
        <v>0</v>
      </c>
      <c r="CT54">
        <f t="shared" si="55"/>
        <v>0</v>
      </c>
      <c r="CU54">
        <f>IF('入力シート'!$T$21="",0,IF($L$33=$M54,1,IF($L$33&lt;=$L54,CV54,IF($L$33&lt;$M54,CW54,0))))</f>
        <v>0</v>
      </c>
      <c r="CV54">
        <f t="shared" si="56"/>
        <v>0</v>
      </c>
      <c r="CW54">
        <f t="shared" si="57"/>
        <v>0</v>
      </c>
      <c r="CX54">
        <f>IF('入力シート'!$T$23="",0,IF($L$34=$M54,1,IF($L$34&lt;=$L54,CY54,IF($L$34&lt;$M54,CZ54,0))))</f>
        <v>0</v>
      </c>
      <c r="CY54">
        <f t="shared" si="58"/>
        <v>0</v>
      </c>
      <c r="CZ54">
        <f t="shared" si="59"/>
        <v>0</v>
      </c>
      <c r="DA54">
        <f>IF('入力シート'!$T$25="",0,IF($L$35=$M54,1,IF($L$35&lt;=$L54,DB54,IF($L$35&lt;$M54,DC54,0))))</f>
        <v>0</v>
      </c>
      <c r="DB54">
        <f t="shared" si="60"/>
        <v>0</v>
      </c>
      <c r="DC54">
        <f t="shared" si="61"/>
        <v>0</v>
      </c>
      <c r="DD54">
        <f>IF('入力シート'!$T$27="",0,IF($L$36=$M54,1,IF($L$36&lt;=$L54,DE54,IF($L$36&lt;$M54,DF54,0))))</f>
        <v>0</v>
      </c>
      <c r="DE54">
        <f t="shared" si="62"/>
        <v>0</v>
      </c>
      <c r="DF54">
        <f t="shared" si="63"/>
        <v>0</v>
      </c>
      <c r="DG54">
        <f>IF('入力シート'!$T$29="",0,IF($L$37=$M54,1,IF($L$37&lt;=$L54,DH54,IF($L$37&lt;$M54,DI54,0))))</f>
        <v>0</v>
      </c>
      <c r="DH54">
        <f t="shared" si="64"/>
        <v>0</v>
      </c>
      <c r="DI54">
        <f t="shared" si="65"/>
        <v>0</v>
      </c>
      <c r="DJ54">
        <f>IF('入力シート'!$T$31="",0,IF($L$38=$M54,1,IF($L$38&lt;=$L54,DK54,IF($L$38&lt;$M54,DL54,0))))</f>
        <v>0</v>
      </c>
      <c r="DK54">
        <f t="shared" si="66"/>
        <v>0</v>
      </c>
      <c r="DL54">
        <f t="shared" si="67"/>
        <v>0</v>
      </c>
      <c r="DM54">
        <f>IF('入力シート'!$T$33="",0,IF($L$39=$M54,1,IF($L$39&lt;=$L54,DN54,IF($L$39&lt;$M54,DO54,0))))</f>
        <v>0</v>
      </c>
      <c r="DN54">
        <f t="shared" si="68"/>
        <v>0</v>
      </c>
      <c r="DO54">
        <f t="shared" si="69"/>
        <v>0</v>
      </c>
      <c r="DP54">
        <f>IF('入力シート'!$T$35="",0,IF($L$40=$M54,1,IF($L$40&lt;=$L54,DQ54,IF($L$40&lt;$M54,DR54,0))))</f>
        <v>0</v>
      </c>
      <c r="DQ54">
        <f t="shared" si="72"/>
        <v>0</v>
      </c>
      <c r="DR54">
        <f t="shared" si="73"/>
        <v>0</v>
      </c>
      <c r="DS54">
        <f>IF('入力シート'!$T$37="",0,IF($L$41=$M54,1,IF($L$41&lt;=$L54,DT54,IF($L$41&lt;$M54,DU54,0))))</f>
        <v>0</v>
      </c>
      <c r="DT54">
        <f t="shared" si="74"/>
        <v>0</v>
      </c>
      <c r="DU54">
        <f t="shared" si="75"/>
        <v>0</v>
      </c>
      <c r="DV54">
        <f>IF('入力シート'!$T$39="",0,IF($L$42=$M54,1,IF($L$42&lt;=$L54,DW54,IF($L$42&lt;$M54,DX54,0))))</f>
        <v>0</v>
      </c>
      <c r="DW54">
        <f t="shared" si="76"/>
        <v>0</v>
      </c>
      <c r="DX54">
        <f t="shared" si="77"/>
        <v>0</v>
      </c>
      <c r="DY54">
        <f>IF('入力シート'!$T$41="",0,IF($L$43=$M54,1,IF($L$43&lt;=$L54,DZ54,IF($L$43&lt;$M54,EA54,0))))</f>
        <v>0</v>
      </c>
      <c r="DZ54">
        <f t="shared" si="78"/>
        <v>0</v>
      </c>
      <c r="EA54">
        <f t="shared" si="79"/>
        <v>0</v>
      </c>
      <c r="EB54">
        <f>IF('入力シート'!$T$43="",0,IF($L$44=$M54,1,IF($L$44&lt;=$L54,EC54,IF($L$44&lt;$M54,ED54,0))))</f>
        <v>0</v>
      </c>
      <c r="EC54">
        <f t="shared" si="80"/>
        <v>0</v>
      </c>
      <c r="ED54">
        <f t="shared" si="81"/>
        <v>0</v>
      </c>
      <c r="EE54" s="41">
        <f t="shared" si="82"/>
        <v>0</v>
      </c>
      <c r="EF54" s="41">
        <f t="shared" si="83"/>
        <v>0</v>
      </c>
      <c r="EG54" s="41">
        <f aca="true" t="shared" si="86" ref="EG54:EG61">SUM(BW54,BZ54,CC54,CF54,CI54,CL54,CO54,CR54,CU54,CX54,DA54,DD54,DG54,DJ54,DM54,DP54,DS54,DV54,DY54,EB54)</f>
        <v>0</v>
      </c>
      <c r="EH54" s="42" t="e">
        <f>LOOKUP($EE$62,'単価表シート'!$E$13:$E$49,'単価表シート'!H13:H49)</f>
        <v>#N/A</v>
      </c>
      <c r="EI54" s="43" t="e">
        <f t="shared" si="84"/>
        <v>#N/A</v>
      </c>
      <c r="EJ54" s="44" t="e">
        <f t="shared" si="85"/>
        <v>#N/A</v>
      </c>
      <c r="EK54" s="2"/>
      <c r="EL54" s="3"/>
      <c r="EM54" s="1"/>
    </row>
    <row r="55" spans="1:143" ht="12" customHeight="1">
      <c r="A55">
        <v>4</v>
      </c>
      <c r="B55">
        <f>'単価表シート'!I4</f>
        <v>2</v>
      </c>
      <c r="C55">
        <f>'単価表シート'!I5</f>
        <v>62</v>
      </c>
      <c r="D55">
        <f>'単価表シート'!I6</f>
        <v>1</v>
      </c>
      <c r="F55">
        <f>'単価表シート'!I7</f>
        <v>3</v>
      </c>
      <c r="G55">
        <f>'単価表シート'!I8</f>
        <v>3</v>
      </c>
      <c r="H55">
        <f>'単価表シート'!I9</f>
        <v>12</v>
      </c>
      <c r="J55">
        <f>IF(B55=3,C55+'元号設定シート'!$G$6,IF(B55=4,C55+'元号設定シート'!$G$6+'元号設定シート'!$G$8,IF(B55=5,C55+'元号設定シート'!$G$6+'元号設定シート'!$G$8+'元号設定シート'!$G$10,C55)))</f>
        <v>62</v>
      </c>
      <c r="K55">
        <f>IF(F55=3,G55+'元号設定シート'!$G$6,IF(F55=4,G55+'元号設定シート'!$G$6+'元号設定シート'!$G$8,IF(F55=5,G55+'元号設定シート'!$G$6+'元号設定シート'!$G$8+'元号設定シート'!$G$10,G55)))</f>
        <v>66</v>
      </c>
      <c r="L55">
        <f t="shared" si="0"/>
        <v>745</v>
      </c>
      <c r="M55">
        <f t="shared" si="1"/>
        <v>804</v>
      </c>
      <c r="O55">
        <f>IF('入力シート'!$D$5="",0,IF($L$3=$M55,1,IF($L$3&lt;=$L55,P55,IF($L$3&lt;$M55,Q55,0))))</f>
        <v>0</v>
      </c>
      <c r="P55">
        <f t="shared" si="2"/>
        <v>0</v>
      </c>
      <c r="Q55">
        <f t="shared" si="3"/>
        <v>0</v>
      </c>
      <c r="R55">
        <f>IF('入力シート'!$D$7="",0,IF($L$4=$M55,1,IF($L$4&lt;=$L55,S55,IF($L$4&lt;$M55,T55,0))))</f>
        <v>0</v>
      </c>
      <c r="S55">
        <f t="shared" si="4"/>
        <v>0</v>
      </c>
      <c r="T55">
        <f t="shared" si="5"/>
        <v>0</v>
      </c>
      <c r="U55">
        <f>IF('入力シート'!$D$9="",0,IF($L$5=$M55,1,IF($L$5&lt;=$L55,V55,IF($L$5&lt;$M55,W55,0))))</f>
        <v>0</v>
      </c>
      <c r="V55">
        <f t="shared" si="6"/>
        <v>0</v>
      </c>
      <c r="W55">
        <f t="shared" si="7"/>
        <v>0</v>
      </c>
      <c r="X55">
        <f>IF('入力シート'!$D$11="",0,IF($L$6=$M55,1,IF($L$6&lt;=$L55,Y55,IF($L$6&lt;$M55,Z55,0))))</f>
        <v>0</v>
      </c>
      <c r="Y55">
        <f t="shared" si="8"/>
        <v>0</v>
      </c>
      <c r="Z55">
        <f t="shared" si="9"/>
        <v>0</v>
      </c>
      <c r="AA55">
        <f>IF('入力シート'!$D$13="",0,IF($L$7=$M55,1,IF($L$7&lt;=$L55,AB55,IF($L$7&lt;$M55,AC55,0))))</f>
        <v>0</v>
      </c>
      <c r="AB55">
        <f t="shared" si="10"/>
        <v>0</v>
      </c>
      <c r="AC55">
        <f t="shared" si="11"/>
        <v>0</v>
      </c>
      <c r="AD55">
        <f>IF('入力シート'!$D$15="",0,IF($L$8=$M55,1,IF($L$8&lt;=$L55,AE55,IF($L$8&lt;$M55,AF55,0))))</f>
        <v>0</v>
      </c>
      <c r="AE55">
        <f t="shared" si="12"/>
        <v>0</v>
      </c>
      <c r="AF55">
        <f t="shared" si="13"/>
        <v>0</v>
      </c>
      <c r="AG55">
        <f>IF('入力シート'!$D$17="",0,IF($L$9=$M55,1,IF($L$9&lt;=$L55,AH55,IF($L$9&lt;$M55,AI55,0))))</f>
        <v>0</v>
      </c>
      <c r="AH55">
        <f t="shared" si="14"/>
        <v>0</v>
      </c>
      <c r="AI55">
        <f t="shared" si="15"/>
        <v>0</v>
      </c>
      <c r="AJ55">
        <f>IF('入力シート'!$D$19="",0,IF($L$10=$M55,1,IF($L$10&lt;=$L55,AK55,IF($L$10&lt;$M55,AL55,0))))</f>
        <v>0</v>
      </c>
      <c r="AK55">
        <f t="shared" si="16"/>
        <v>0</v>
      </c>
      <c r="AL55">
        <f t="shared" si="17"/>
        <v>0</v>
      </c>
      <c r="AM55">
        <f>IF('入力シート'!$D$21="",0,IF($L$11=$M55,1,IF($L$11&lt;=$L55,AN55,IF($L$11&lt;$M55,AO55,0))))</f>
        <v>0</v>
      </c>
      <c r="AN55">
        <f t="shared" si="18"/>
        <v>0</v>
      </c>
      <c r="AO55">
        <f t="shared" si="19"/>
        <v>0</v>
      </c>
      <c r="AP55">
        <f>IF('入力シート'!$D$23="",0,IF($L$12=$M55,1,IF($L$12&lt;=$L55,AQ55,IF($L$12&lt;$M55,AR55,0))))</f>
        <v>0</v>
      </c>
      <c r="AQ55">
        <f t="shared" si="20"/>
        <v>0</v>
      </c>
      <c r="AR55">
        <f t="shared" si="21"/>
        <v>0</v>
      </c>
      <c r="AS55">
        <f>IF('入力シート'!$D$25="",0,IF($L$13=$M55,1,IF($L$13&lt;=$L55,AT55,IF($L$13&lt;$M55,AU55,0))))</f>
        <v>0</v>
      </c>
      <c r="AT55">
        <f t="shared" si="22"/>
        <v>0</v>
      </c>
      <c r="AU55">
        <f t="shared" si="23"/>
        <v>0</v>
      </c>
      <c r="AV55">
        <f>IF('入力シート'!$D$27="",0,IF($L$14=$M55,1,IF($L$14&lt;=$L55,AW55,IF($L$14&lt;$M55,AX55,0))))</f>
        <v>0</v>
      </c>
      <c r="AW55">
        <f t="shared" si="24"/>
        <v>0</v>
      </c>
      <c r="AX55">
        <f t="shared" si="25"/>
        <v>0</v>
      </c>
      <c r="AY55">
        <f>IF('入力シート'!$D$29="",0,IF($L$15=$M55,1,IF($L$15&lt;=$L55,AZ55,IF($L$15&lt;$M55,BA55,0))))</f>
        <v>0</v>
      </c>
      <c r="AZ55">
        <f t="shared" si="26"/>
        <v>0</v>
      </c>
      <c r="BA55">
        <f t="shared" si="27"/>
        <v>0</v>
      </c>
      <c r="BB55">
        <f>IF('入力シート'!$D$31="",0,IF($L$16=$M55,1,IF($L$16&lt;=$L55,BC55,IF($L$16&lt;$M55,BD55,0))))</f>
        <v>0</v>
      </c>
      <c r="BC55">
        <f t="shared" si="28"/>
        <v>0</v>
      </c>
      <c r="BD55">
        <f t="shared" si="29"/>
        <v>0</v>
      </c>
      <c r="BE55">
        <f>IF('入力シート'!$D$33="",0,IF($L$17=$M55,1,IF($L$17&lt;=$L55,BF55,IF($L$17&lt;$M55,BG55,0))))</f>
        <v>0</v>
      </c>
      <c r="BF55">
        <f t="shared" si="30"/>
        <v>0</v>
      </c>
      <c r="BG55">
        <f t="shared" si="31"/>
        <v>0</v>
      </c>
      <c r="BH55">
        <f>IF('入力シート'!$D$35="",0,IF($L$18=$M55,1,IF($L$18&lt;=$L55,BI55,IF($L$18&lt;$M55,BJ55,0))))</f>
        <v>0</v>
      </c>
      <c r="BI55">
        <f t="shared" si="32"/>
        <v>0</v>
      </c>
      <c r="BJ55">
        <f t="shared" si="33"/>
        <v>0</v>
      </c>
      <c r="BK55">
        <f>IF('入力シート'!$D$37="",0,IF($L$19=$M55,1,IF($L$19&lt;=$L55,BL55,IF($L$19&lt;$M55,BM55,0))))</f>
        <v>0</v>
      </c>
      <c r="BL55">
        <f t="shared" si="34"/>
        <v>0</v>
      </c>
      <c r="BM55">
        <f t="shared" si="35"/>
        <v>0</v>
      </c>
      <c r="BN55">
        <f>IF('入力シート'!$D$39="",0,IF($L$20=$M55,1,IF($L$20&lt;=$L55,BO55,IF($L$20&lt;$M55,BP55,0))))</f>
        <v>0</v>
      </c>
      <c r="BO55">
        <f t="shared" si="36"/>
        <v>0</v>
      </c>
      <c r="BP55">
        <f t="shared" si="37"/>
        <v>0</v>
      </c>
      <c r="BQ55">
        <f>IF('入力シート'!$D$41="",0,IF($L$21=$M55,1,IF($L$21&lt;=$L55,BR55,IF($L$21&lt;$M55,BS55,0))))</f>
        <v>0</v>
      </c>
      <c r="BR55">
        <f t="shared" si="38"/>
        <v>0</v>
      </c>
      <c r="BS55">
        <f t="shared" si="39"/>
        <v>0</v>
      </c>
      <c r="BT55">
        <f>IF('入力シート'!$D$43="",0,IF($L$22=$M55,1,IF($L$22&lt;=$L55,BU55,IF($L$22&lt;$M55,BV55,0))))</f>
        <v>0</v>
      </c>
      <c r="BU55">
        <f t="shared" si="40"/>
        <v>0</v>
      </c>
      <c r="BV55">
        <f t="shared" si="41"/>
        <v>0</v>
      </c>
      <c r="BW55">
        <f>IF('入力シート'!$T$5="",0,IF($L$25=$M55,1,IF($L$25&lt;=$L55,BX55,IF($L$25&lt;$M55,BY55,0))))</f>
        <v>0</v>
      </c>
      <c r="BX55">
        <f t="shared" si="70"/>
        <v>0</v>
      </c>
      <c r="BY55">
        <f t="shared" si="71"/>
        <v>0</v>
      </c>
      <c r="BZ55">
        <f>IF('入力シート'!$T$7="",0,IF($L$26=$M55,1,IF($L$26&lt;=$L55,CA55,IF($L$26&lt;$M55,CB55,0))))</f>
        <v>0</v>
      </c>
      <c r="CA55">
        <f t="shared" si="42"/>
        <v>0</v>
      </c>
      <c r="CB55">
        <f t="shared" si="43"/>
        <v>0</v>
      </c>
      <c r="CC55">
        <f>IF('入力シート'!$T$9="",0,IF($L$27=$M55,1,IF($L$27&lt;=$L55,CD55,IF($L$27&lt;$M55,CE55,0))))</f>
        <v>0</v>
      </c>
      <c r="CD55">
        <f t="shared" si="44"/>
        <v>0</v>
      </c>
      <c r="CE55">
        <f t="shared" si="45"/>
        <v>0</v>
      </c>
      <c r="CF55">
        <f>IF('入力シート'!$T$11="",0,IF($L$28=$M55,1,IF($L$28&lt;=$L55,CG55,IF($L$28&lt;$M55,CH55,0))))</f>
        <v>0</v>
      </c>
      <c r="CG55">
        <f t="shared" si="46"/>
        <v>0</v>
      </c>
      <c r="CH55">
        <f t="shared" si="47"/>
        <v>0</v>
      </c>
      <c r="CI55">
        <f>IF('入力シート'!$T$13="",0,IF($L$29=$M55,1,IF($L$29&lt;=$L55,CJ55,IF($L$29&lt;$M55,CK55,0))))</f>
        <v>0</v>
      </c>
      <c r="CJ55">
        <f t="shared" si="48"/>
        <v>0</v>
      </c>
      <c r="CK55">
        <f t="shared" si="49"/>
        <v>0</v>
      </c>
      <c r="CL55">
        <f>IF('入力シート'!$T$15="",0,IF($L$30=$M55,1,IF($L$30&lt;=$L55,CM55,IF($L$30&lt;$M55,CN55,0))))</f>
        <v>0</v>
      </c>
      <c r="CM55">
        <f t="shared" si="50"/>
        <v>0</v>
      </c>
      <c r="CN55">
        <f t="shared" si="51"/>
        <v>0</v>
      </c>
      <c r="CO55">
        <f>IF('入力シート'!$T$17="",0,IF($L$31=$M55,1,IF($L$31&lt;=$L55,CP55,IF($L$31&lt;$M55,CQ55,0))))</f>
        <v>0</v>
      </c>
      <c r="CP55">
        <f t="shared" si="52"/>
        <v>0</v>
      </c>
      <c r="CQ55">
        <f t="shared" si="53"/>
        <v>0</v>
      </c>
      <c r="CR55">
        <f>IF('入力シート'!$T$19="",0,IF($L$32=$M55,1,IF($L$32&lt;=$L55,CS55,IF($L$32&lt;$M55,CT55,0))))</f>
        <v>0</v>
      </c>
      <c r="CS55">
        <f t="shared" si="54"/>
        <v>0</v>
      </c>
      <c r="CT55">
        <f t="shared" si="55"/>
        <v>0</v>
      </c>
      <c r="CU55">
        <f>IF('入力シート'!$T$21="",0,IF($L$33=$M55,1,IF($L$33&lt;=$L55,CV55,IF($L$33&lt;$M55,CW55,0))))</f>
        <v>0</v>
      </c>
      <c r="CV55">
        <f t="shared" si="56"/>
        <v>0</v>
      </c>
      <c r="CW55">
        <f t="shared" si="57"/>
        <v>0</v>
      </c>
      <c r="CX55">
        <f>IF('入力シート'!$T$23="",0,IF($L$34=$M55,1,IF($L$34&lt;=$L55,CY55,IF($L$34&lt;$M55,CZ55,0))))</f>
        <v>0</v>
      </c>
      <c r="CY55">
        <f t="shared" si="58"/>
        <v>0</v>
      </c>
      <c r="CZ55">
        <f t="shared" si="59"/>
        <v>0</v>
      </c>
      <c r="DA55">
        <f>IF('入力シート'!$T$25="",0,IF($L$35=$M55,1,IF($L$35&lt;=$L55,DB55,IF($L$35&lt;$M55,DC55,0))))</f>
        <v>0</v>
      </c>
      <c r="DB55">
        <f t="shared" si="60"/>
        <v>0</v>
      </c>
      <c r="DC55">
        <f t="shared" si="61"/>
        <v>0</v>
      </c>
      <c r="DD55">
        <f>IF('入力シート'!$T$27="",0,IF($L$36=$M55,1,IF($L$36&lt;=$L55,DE55,IF($L$36&lt;$M55,DF55,0))))</f>
        <v>0</v>
      </c>
      <c r="DE55">
        <f t="shared" si="62"/>
        <v>0</v>
      </c>
      <c r="DF55">
        <f t="shared" si="63"/>
        <v>0</v>
      </c>
      <c r="DG55">
        <f>IF('入力シート'!$T$29="",0,IF($L$37=$M55,1,IF($L$37&lt;=$L55,DH55,IF($L$37&lt;$M55,DI55,0))))</f>
        <v>0</v>
      </c>
      <c r="DH55">
        <f t="shared" si="64"/>
        <v>0</v>
      </c>
      <c r="DI55">
        <f t="shared" si="65"/>
        <v>0</v>
      </c>
      <c r="DJ55">
        <f>IF('入力シート'!$T$31="",0,IF($L$38=$M55,1,IF($L$38&lt;=$L55,DK55,IF($L$38&lt;$M55,DL55,0))))</f>
        <v>0</v>
      </c>
      <c r="DK55">
        <f t="shared" si="66"/>
        <v>0</v>
      </c>
      <c r="DL55">
        <f t="shared" si="67"/>
        <v>0</v>
      </c>
      <c r="DM55">
        <f>IF('入力シート'!$T$33="",0,IF($L$39=$M55,1,IF($L$39&lt;=$L55,DN55,IF($L$39&lt;$M55,DO55,0))))</f>
        <v>0</v>
      </c>
      <c r="DN55">
        <f t="shared" si="68"/>
        <v>0</v>
      </c>
      <c r="DO55">
        <f t="shared" si="69"/>
        <v>0</v>
      </c>
      <c r="DP55">
        <f>IF('入力シート'!$T$35="",0,IF($L$40=$M55,1,IF($L$40&lt;=$L55,DQ55,IF($L$40&lt;$M55,DR55,0))))</f>
        <v>0</v>
      </c>
      <c r="DQ55">
        <f t="shared" si="72"/>
        <v>0</v>
      </c>
      <c r="DR55">
        <f t="shared" si="73"/>
        <v>0</v>
      </c>
      <c r="DS55">
        <f>IF('入力シート'!$T$37="",0,IF($L$41=$M55,1,IF($L$41&lt;=$L55,DT55,IF($L$41&lt;$M55,DU55,0))))</f>
        <v>0</v>
      </c>
      <c r="DT55">
        <f t="shared" si="74"/>
        <v>0</v>
      </c>
      <c r="DU55">
        <f t="shared" si="75"/>
        <v>0</v>
      </c>
      <c r="DV55">
        <f>IF('入力シート'!$T$39="",0,IF($L$42=$M55,1,IF($L$42&lt;=$L55,DW55,IF($L$42&lt;$M55,DX55,0))))</f>
        <v>0</v>
      </c>
      <c r="DW55">
        <f t="shared" si="76"/>
        <v>0</v>
      </c>
      <c r="DX55">
        <f t="shared" si="77"/>
        <v>0</v>
      </c>
      <c r="DY55">
        <f>IF('入力シート'!$T$41="",0,IF($L$43=$M55,1,IF($L$43&lt;=$L55,DZ55,IF($L$43&lt;$M55,EA55,0))))</f>
        <v>0</v>
      </c>
      <c r="DZ55">
        <f t="shared" si="78"/>
        <v>0</v>
      </c>
      <c r="EA55">
        <f t="shared" si="79"/>
        <v>0</v>
      </c>
      <c r="EB55">
        <f>IF('入力シート'!$T$43="",0,IF($L$44=$M55,1,IF($L$44&lt;=$L55,EC55,IF($L$44&lt;$M55,ED55,0))))</f>
        <v>0</v>
      </c>
      <c r="EC55">
        <f t="shared" si="80"/>
        <v>0</v>
      </c>
      <c r="ED55">
        <f t="shared" si="81"/>
        <v>0</v>
      </c>
      <c r="EE55" s="41">
        <f t="shared" si="82"/>
        <v>0</v>
      </c>
      <c r="EF55" s="41">
        <f t="shared" si="83"/>
        <v>0</v>
      </c>
      <c r="EG55" s="41">
        <f t="shared" si="86"/>
        <v>0</v>
      </c>
      <c r="EH55" s="42" t="e">
        <f>LOOKUP($EE$62,'単価表シート'!$E$13:$E$49,'単価表シート'!I13:I49)</f>
        <v>#N/A</v>
      </c>
      <c r="EI55" s="43" t="e">
        <f t="shared" si="84"/>
        <v>#N/A</v>
      </c>
      <c r="EJ55" s="44" t="e">
        <f t="shared" si="85"/>
        <v>#N/A</v>
      </c>
      <c r="EK55" s="2"/>
      <c r="EL55" s="3"/>
      <c r="EM55" s="1"/>
    </row>
    <row r="56" spans="1:143" ht="12" customHeight="1">
      <c r="A56">
        <v>5</v>
      </c>
      <c r="B56">
        <f>'単価表シート'!J4</f>
        <v>3</v>
      </c>
      <c r="C56">
        <f>'単価表シート'!J5</f>
        <v>4</v>
      </c>
      <c r="D56">
        <f>'単価表シート'!J6</f>
        <v>1</v>
      </c>
      <c r="F56">
        <f>'単価表シート'!J7</f>
        <v>3</v>
      </c>
      <c r="G56">
        <f>'単価表シート'!J8</f>
        <v>8</v>
      </c>
      <c r="H56">
        <f>'単価表シート'!J9</f>
        <v>12</v>
      </c>
      <c r="J56">
        <f>IF(B56=3,C56+'元号設定シート'!$G$6,IF(B56=4,C56+'元号設定シート'!$G$6+'元号設定シート'!$G$8,IF(B56=5,C56+'元号設定シート'!$G$6+'元号設定シート'!$G$8+'元号設定シート'!$G$10,C56)))</f>
        <v>67</v>
      </c>
      <c r="K56">
        <f>IF(F56=3,G56+'元号設定シート'!$G$6,IF(F56=4,G56+'元号設定シート'!$G$6+'元号設定シート'!$G$8,IF(F56=5,G56+'元号設定シート'!$G$6+'元号設定シート'!$G$8+'元号設定シート'!$G$10,G56)))</f>
        <v>71</v>
      </c>
      <c r="L56">
        <f t="shared" si="0"/>
        <v>805</v>
      </c>
      <c r="M56">
        <f t="shared" si="1"/>
        <v>864</v>
      </c>
      <c r="O56">
        <f>IF('入力シート'!$D$5="",0,IF($L$3=$M56,1,IF($L$3&lt;=$L56,P56,IF($L$3&lt;$M56,Q56,0))))</f>
        <v>0</v>
      </c>
      <c r="P56">
        <f t="shared" si="2"/>
        <v>0</v>
      </c>
      <c r="Q56">
        <f t="shared" si="3"/>
        <v>0</v>
      </c>
      <c r="R56">
        <f>IF('入力シート'!$D$7="",0,IF($L$4=$M56,1,IF($L$4&lt;=$L56,S56,IF($L$4&lt;$M56,T56,0))))</f>
        <v>0</v>
      </c>
      <c r="S56">
        <f t="shared" si="4"/>
        <v>0</v>
      </c>
      <c r="T56">
        <f t="shared" si="5"/>
        <v>0</v>
      </c>
      <c r="U56">
        <f>IF('入力シート'!$D$9="",0,IF($L$5=$M56,1,IF($L$5&lt;=$L56,V56,IF($L$5&lt;$M56,W56,0))))</f>
        <v>0</v>
      </c>
      <c r="V56">
        <f t="shared" si="6"/>
        <v>0</v>
      </c>
      <c r="W56">
        <f t="shared" si="7"/>
        <v>0</v>
      </c>
      <c r="X56">
        <f>IF('入力シート'!$D$11="",0,IF($L$6=$M56,1,IF($L$6&lt;=$L56,Y56,IF($L$6&lt;$M56,Z56,0))))</f>
        <v>0</v>
      </c>
      <c r="Y56">
        <f t="shared" si="8"/>
        <v>0</v>
      </c>
      <c r="Z56">
        <f t="shared" si="9"/>
        <v>0</v>
      </c>
      <c r="AA56">
        <f>IF('入力シート'!$D$13="",0,IF($L$7=$M56,1,IF($L$7&lt;=$L56,AB56,IF($L$7&lt;$M56,AC56,0))))</f>
        <v>0</v>
      </c>
      <c r="AB56">
        <f t="shared" si="10"/>
        <v>0</v>
      </c>
      <c r="AC56">
        <f t="shared" si="11"/>
        <v>0</v>
      </c>
      <c r="AD56">
        <f>IF('入力シート'!$D$15="",0,IF($L$8=$M56,1,IF($L$8&lt;=$L56,AE56,IF($L$8&lt;$M56,AF56,0))))</f>
        <v>0</v>
      </c>
      <c r="AE56">
        <f t="shared" si="12"/>
        <v>0</v>
      </c>
      <c r="AF56">
        <f t="shared" si="13"/>
        <v>0</v>
      </c>
      <c r="AG56">
        <f>IF('入力シート'!$D$17="",0,IF($L$9=$M56,1,IF($L$9&lt;=$L56,AH56,IF($L$9&lt;$M56,AI56,0))))</f>
        <v>0</v>
      </c>
      <c r="AH56">
        <f t="shared" si="14"/>
        <v>0</v>
      </c>
      <c r="AI56">
        <f t="shared" si="15"/>
        <v>0</v>
      </c>
      <c r="AJ56">
        <f>IF('入力シート'!$D$19="",0,IF($L$10=$M56,1,IF($L$10&lt;=$L56,AK56,IF($L$10&lt;$M56,AL56,0))))</f>
        <v>0</v>
      </c>
      <c r="AK56">
        <f t="shared" si="16"/>
        <v>0</v>
      </c>
      <c r="AL56">
        <f t="shared" si="17"/>
        <v>0</v>
      </c>
      <c r="AM56">
        <f>IF('入力シート'!$D$21="",0,IF($L$11=$M56,1,IF($L$11&lt;=$L56,AN56,IF($L$11&lt;$M56,AO56,0))))</f>
        <v>0</v>
      </c>
      <c r="AN56">
        <f t="shared" si="18"/>
        <v>0</v>
      </c>
      <c r="AO56">
        <f t="shared" si="19"/>
        <v>0</v>
      </c>
      <c r="AP56">
        <f>IF('入力シート'!$D$23="",0,IF($L$12=$M56,1,IF($L$12&lt;=$L56,AQ56,IF($L$12&lt;$M56,AR56,0))))</f>
        <v>0</v>
      </c>
      <c r="AQ56">
        <f t="shared" si="20"/>
        <v>0</v>
      </c>
      <c r="AR56">
        <f t="shared" si="21"/>
        <v>0</v>
      </c>
      <c r="AS56">
        <f>IF('入力シート'!$D$25="",0,IF($L$13=$M56,1,IF($L$13&lt;=$L56,AT56,IF($L$13&lt;$M56,AU56,0))))</f>
        <v>0</v>
      </c>
      <c r="AT56">
        <f t="shared" si="22"/>
        <v>0</v>
      </c>
      <c r="AU56">
        <f t="shared" si="23"/>
        <v>0</v>
      </c>
      <c r="AV56">
        <f>IF('入力シート'!$D$27="",0,IF($L$14=$M56,1,IF($L$14&lt;=$L56,AW56,IF($L$14&lt;$M56,AX56,0))))</f>
        <v>0</v>
      </c>
      <c r="AW56">
        <f t="shared" si="24"/>
        <v>0</v>
      </c>
      <c r="AX56">
        <f t="shared" si="25"/>
        <v>0</v>
      </c>
      <c r="AY56">
        <f>IF('入力シート'!$D$29="",0,IF($L$15=$M56,1,IF($L$15&lt;=$L56,AZ56,IF($L$15&lt;$M56,BA56,0))))</f>
        <v>0</v>
      </c>
      <c r="AZ56">
        <f t="shared" si="26"/>
        <v>0</v>
      </c>
      <c r="BA56">
        <f t="shared" si="27"/>
        <v>0</v>
      </c>
      <c r="BB56">
        <f>IF('入力シート'!$D$31="",0,IF($L$16=$M56,1,IF($L$16&lt;=$L56,BC56,IF($L$16&lt;$M56,BD56,0))))</f>
        <v>0</v>
      </c>
      <c r="BC56">
        <f t="shared" si="28"/>
        <v>0</v>
      </c>
      <c r="BD56">
        <f t="shared" si="29"/>
        <v>0</v>
      </c>
      <c r="BE56">
        <f>IF('入力シート'!$D$33="",0,IF($L$17=$M56,1,IF($L$17&lt;=$L56,BF56,IF($L$17&lt;$M56,BG56,0))))</f>
        <v>0</v>
      </c>
      <c r="BF56">
        <f t="shared" si="30"/>
        <v>0</v>
      </c>
      <c r="BG56">
        <f t="shared" si="31"/>
        <v>0</v>
      </c>
      <c r="BH56">
        <f>IF('入力シート'!$D$35="",0,IF($L$18=$M56,1,IF($L$18&lt;=$L56,BI56,IF($L$18&lt;$M56,BJ56,0))))</f>
        <v>0</v>
      </c>
      <c r="BI56">
        <f t="shared" si="32"/>
        <v>0</v>
      </c>
      <c r="BJ56">
        <f t="shared" si="33"/>
        <v>0</v>
      </c>
      <c r="BK56">
        <f>IF('入力シート'!$D$37="",0,IF($L$19=$M56,1,IF($L$19&lt;=$L56,BL56,IF($L$19&lt;$M56,BM56,0))))</f>
        <v>0</v>
      </c>
      <c r="BL56">
        <f t="shared" si="34"/>
        <v>0</v>
      </c>
      <c r="BM56">
        <f t="shared" si="35"/>
        <v>0</v>
      </c>
      <c r="BN56">
        <f>IF('入力シート'!$D$39="",0,IF($L$20=$M56,1,IF($L$20&lt;=$L56,BO56,IF($L$20&lt;$M56,BP56,0))))</f>
        <v>0</v>
      </c>
      <c r="BO56">
        <f t="shared" si="36"/>
        <v>0</v>
      </c>
      <c r="BP56">
        <f t="shared" si="37"/>
        <v>0</v>
      </c>
      <c r="BQ56">
        <f>IF('入力シート'!$D$41="",0,IF($L$21=$M56,1,IF($L$21&lt;=$L56,BR56,IF($L$21&lt;$M56,BS56,0))))</f>
        <v>0</v>
      </c>
      <c r="BR56">
        <f t="shared" si="38"/>
        <v>0</v>
      </c>
      <c r="BS56">
        <f t="shared" si="39"/>
        <v>0</v>
      </c>
      <c r="BT56">
        <f>IF('入力シート'!$D$43="",0,IF($L$22=$M56,1,IF($L$22&lt;=$L56,BU56,IF($L$22&lt;$M56,BV56,0))))</f>
        <v>0</v>
      </c>
      <c r="BU56">
        <f t="shared" si="40"/>
        <v>0</v>
      </c>
      <c r="BV56">
        <f t="shared" si="41"/>
        <v>0</v>
      </c>
      <c r="BW56">
        <f>IF('入力シート'!$T$5="",0,IF($L$25=$M56,1,IF($L$25&lt;=$L56,BX56,IF($L$25&lt;$M56,BY56,0))))</f>
        <v>0</v>
      </c>
      <c r="BX56">
        <f t="shared" si="70"/>
        <v>0</v>
      </c>
      <c r="BY56">
        <f t="shared" si="71"/>
        <v>0</v>
      </c>
      <c r="BZ56">
        <f>IF('入力シート'!$T$7="",0,IF($L$26=$M56,1,IF($L$26&lt;=$L56,CA56,IF($L$26&lt;$M56,CB56,0))))</f>
        <v>0</v>
      </c>
      <c r="CA56">
        <f t="shared" si="42"/>
        <v>0</v>
      </c>
      <c r="CB56">
        <f t="shared" si="43"/>
        <v>0</v>
      </c>
      <c r="CC56">
        <f>IF('入力シート'!$T$9="",0,IF($L$27=$M56,1,IF($L$27&lt;=$L56,CD56,IF($L$27&lt;$M56,CE56,0))))</f>
        <v>0</v>
      </c>
      <c r="CD56">
        <f t="shared" si="44"/>
        <v>0</v>
      </c>
      <c r="CE56">
        <f t="shared" si="45"/>
        <v>0</v>
      </c>
      <c r="CF56">
        <f>IF('入力シート'!$T$11="",0,IF($L$28=$M56,1,IF($L$28&lt;=$L56,CG56,IF($L$28&lt;$M56,CH56,0))))</f>
        <v>0</v>
      </c>
      <c r="CG56">
        <f t="shared" si="46"/>
        <v>0</v>
      </c>
      <c r="CH56">
        <f t="shared" si="47"/>
        <v>0</v>
      </c>
      <c r="CI56">
        <f>IF('入力シート'!$T$13="",0,IF($L$29=$M56,1,IF($L$29&lt;=$L56,CJ56,IF($L$29&lt;$M56,CK56,0))))</f>
        <v>0</v>
      </c>
      <c r="CJ56">
        <f t="shared" si="48"/>
        <v>0</v>
      </c>
      <c r="CK56">
        <f t="shared" si="49"/>
        <v>0</v>
      </c>
      <c r="CL56">
        <f>IF('入力シート'!$T$15="",0,IF($L$30=$M56,1,IF($L$30&lt;=$L56,CM56,IF($L$30&lt;$M56,CN56,0))))</f>
        <v>0</v>
      </c>
      <c r="CM56">
        <f t="shared" si="50"/>
        <v>0</v>
      </c>
      <c r="CN56">
        <f t="shared" si="51"/>
        <v>0</v>
      </c>
      <c r="CO56">
        <f>IF('入力シート'!$T$17="",0,IF($L$31=$M56,1,IF($L$31&lt;=$L56,CP56,IF($L$31&lt;$M56,CQ56,0))))</f>
        <v>0</v>
      </c>
      <c r="CP56">
        <f t="shared" si="52"/>
        <v>0</v>
      </c>
      <c r="CQ56">
        <f t="shared" si="53"/>
        <v>0</v>
      </c>
      <c r="CR56">
        <f>IF('入力シート'!$T$19="",0,IF($L$32=$M56,1,IF($L$32&lt;=$L56,CS56,IF($L$32&lt;$M56,CT56,0))))</f>
        <v>0</v>
      </c>
      <c r="CS56">
        <f t="shared" si="54"/>
        <v>0</v>
      </c>
      <c r="CT56">
        <f t="shared" si="55"/>
        <v>0</v>
      </c>
      <c r="CU56">
        <f>IF('入力シート'!$T$21="",0,IF($L$33=$M56,1,IF($L$33&lt;=$L56,CV56,IF($L$33&lt;$M56,CW56,0))))</f>
        <v>0</v>
      </c>
      <c r="CV56">
        <f t="shared" si="56"/>
        <v>0</v>
      </c>
      <c r="CW56">
        <f t="shared" si="57"/>
        <v>0</v>
      </c>
      <c r="CX56">
        <f>IF('入力シート'!$T$23="",0,IF($L$34=$M56,1,IF($L$34&lt;=$L56,CY56,IF($L$34&lt;$M56,CZ56,0))))</f>
        <v>0</v>
      </c>
      <c r="CY56">
        <f t="shared" si="58"/>
        <v>0</v>
      </c>
      <c r="CZ56">
        <f t="shared" si="59"/>
        <v>0</v>
      </c>
      <c r="DA56">
        <f>IF('入力シート'!$T$25="",0,IF($L$35=$M56,1,IF($L$35&lt;=$L56,DB56,IF($L$35&lt;$M56,DC56,0))))</f>
        <v>0</v>
      </c>
      <c r="DB56">
        <f t="shared" si="60"/>
        <v>0</v>
      </c>
      <c r="DC56">
        <f t="shared" si="61"/>
        <v>0</v>
      </c>
      <c r="DD56">
        <f>IF('入力シート'!$T$27="",0,IF($L$36=$M56,1,IF($L$36&lt;=$L56,DE56,IF($L$36&lt;$M56,DF56,0))))</f>
        <v>0</v>
      </c>
      <c r="DE56">
        <f t="shared" si="62"/>
        <v>0</v>
      </c>
      <c r="DF56">
        <f t="shared" si="63"/>
        <v>0</v>
      </c>
      <c r="DG56">
        <f>IF('入力シート'!$T$29="",0,IF($L$37=$M56,1,IF($L$37&lt;=$L56,DH56,IF($L$37&lt;$M56,DI56,0))))</f>
        <v>0</v>
      </c>
      <c r="DH56">
        <f t="shared" si="64"/>
        <v>0</v>
      </c>
      <c r="DI56">
        <f t="shared" si="65"/>
        <v>0</v>
      </c>
      <c r="DJ56">
        <f>IF('入力シート'!$T$31="",0,IF($L$38=$M56,1,IF($L$38&lt;=$L56,DK56,IF($L$38&lt;$M56,DL56,0))))</f>
        <v>0</v>
      </c>
      <c r="DK56">
        <f t="shared" si="66"/>
        <v>0</v>
      </c>
      <c r="DL56">
        <f t="shared" si="67"/>
        <v>0</v>
      </c>
      <c r="DM56">
        <f>IF('入力シート'!$T$33="",0,IF($L$39=$M56,1,IF($L$39&lt;=$L56,DN56,IF($L$39&lt;$M56,DO56,0))))</f>
        <v>0</v>
      </c>
      <c r="DN56">
        <f t="shared" si="68"/>
        <v>0</v>
      </c>
      <c r="DO56">
        <f t="shared" si="69"/>
        <v>0</v>
      </c>
      <c r="DP56">
        <f>IF('入力シート'!$T$35="",0,IF($L$40=$M56,1,IF($L$40&lt;=$L56,DQ56,IF($L$40&lt;$M56,DR56,0))))</f>
        <v>0</v>
      </c>
      <c r="DQ56">
        <f t="shared" si="72"/>
        <v>0</v>
      </c>
      <c r="DR56">
        <f t="shared" si="73"/>
        <v>0</v>
      </c>
      <c r="DS56">
        <f>IF('入力シート'!$T$37="",0,IF($L$41=$M56,1,IF($L$41&lt;=$L56,DT56,IF($L$41&lt;$M56,DU56,0))))</f>
        <v>0</v>
      </c>
      <c r="DT56">
        <f t="shared" si="74"/>
        <v>0</v>
      </c>
      <c r="DU56">
        <f t="shared" si="75"/>
        <v>0</v>
      </c>
      <c r="DV56">
        <f>IF('入力シート'!$T$39="",0,IF($L$42=$M56,1,IF($L$42&lt;=$L56,DW56,IF($L$42&lt;$M56,DX56,0))))</f>
        <v>0</v>
      </c>
      <c r="DW56">
        <f t="shared" si="76"/>
        <v>0</v>
      </c>
      <c r="DX56">
        <f t="shared" si="77"/>
        <v>0</v>
      </c>
      <c r="DY56">
        <f>IF('入力シート'!$T$41="",0,IF($L$43=$M56,1,IF($L$43&lt;=$L56,DZ56,IF($L$43&lt;$M56,EA56,0))))</f>
        <v>0</v>
      </c>
      <c r="DZ56">
        <f t="shared" si="78"/>
        <v>0</v>
      </c>
      <c r="EA56">
        <f t="shared" si="79"/>
        <v>0</v>
      </c>
      <c r="EB56">
        <f>IF('入力シート'!$T$43="",0,IF($L$44=$M56,1,IF($L$44&lt;=$L56,EC56,IF($L$44&lt;$M56,ED56,0))))</f>
        <v>0</v>
      </c>
      <c r="EC56">
        <f t="shared" si="80"/>
        <v>0</v>
      </c>
      <c r="ED56">
        <f t="shared" si="81"/>
        <v>0</v>
      </c>
      <c r="EE56" s="41">
        <f t="shared" si="82"/>
        <v>0</v>
      </c>
      <c r="EF56" s="41">
        <f t="shared" si="83"/>
        <v>0</v>
      </c>
      <c r="EG56" s="41">
        <f t="shared" si="86"/>
        <v>0</v>
      </c>
      <c r="EH56" s="42" t="e">
        <f>LOOKUP($EE$62,'単価表シート'!$E$13:$E$49,'単価表シート'!J13:J49)</f>
        <v>#N/A</v>
      </c>
      <c r="EI56" s="43" t="e">
        <f t="shared" si="84"/>
        <v>#N/A</v>
      </c>
      <c r="EJ56" s="44" t="e">
        <f t="shared" si="85"/>
        <v>#N/A</v>
      </c>
      <c r="EK56" s="2"/>
      <c r="EL56" s="3"/>
      <c r="EM56" s="1"/>
    </row>
    <row r="57" spans="1:143" ht="12" customHeight="1">
      <c r="A57">
        <v>6</v>
      </c>
      <c r="B57">
        <f>'単価表シート'!K4</f>
        <v>3</v>
      </c>
      <c r="C57">
        <f>'単価表シート'!K5</f>
        <v>9</v>
      </c>
      <c r="D57">
        <f>'単価表シート'!K6</f>
        <v>1</v>
      </c>
      <c r="F57">
        <f>'単価表シート'!K7</f>
        <v>5</v>
      </c>
      <c r="G57">
        <f>'単価表シート'!K8</f>
        <v>1000</v>
      </c>
      <c r="H57">
        <f>'単価表シート'!K9</f>
        <v>12</v>
      </c>
      <c r="J57">
        <f>IF(B57=3,C57+'元号設定シート'!$G$6,IF(B57=4,C57+'元号設定シート'!$G$6+'元号設定シート'!$G$8,IF(B57=5,C57+'元号設定シート'!$G$6+'元号設定シート'!$G$8+'元号設定シート'!$G$10,C57)))</f>
        <v>72</v>
      </c>
      <c r="K57">
        <f>IF(F57=3,G57+'元号設定シート'!$G$6,IF(F57=4,G57+'元号設定シート'!$G$6+'元号設定シート'!$G$8,IF(F57=5,G57+'元号設定シート'!$G$6+'元号設定シート'!$G$8+'元号設定シート'!$G$10,G57)))</f>
        <v>1063</v>
      </c>
      <c r="L57">
        <f t="shared" si="0"/>
        <v>865</v>
      </c>
      <c r="M57">
        <f t="shared" si="1"/>
        <v>12768</v>
      </c>
      <c r="O57">
        <f>IF('入力シート'!$D$5="",0,IF($L$3=$M57,1,IF($L$3&lt;=$L57,P57,IF($L$3&lt;$M57,Q57,0))))</f>
        <v>0</v>
      </c>
      <c r="P57">
        <f t="shared" si="2"/>
        <v>0</v>
      </c>
      <c r="Q57">
        <f t="shared" si="3"/>
        <v>0</v>
      </c>
      <c r="R57">
        <f>IF('入力シート'!$D$7="",0,IF($L$4=$M57,1,IF($L$4&lt;=$L57,S57,IF($L$4&lt;$M57,T57,0))))</f>
        <v>0</v>
      </c>
      <c r="S57">
        <f t="shared" si="4"/>
        <v>0</v>
      </c>
      <c r="T57">
        <f t="shared" si="5"/>
        <v>0</v>
      </c>
      <c r="U57">
        <f>IF('入力シート'!$D$9="",0,IF($L$5=$M57,1,IF($L$5&lt;=$L57,V57,IF($L$5&lt;$M57,W57,0))))</f>
        <v>0</v>
      </c>
      <c r="V57">
        <f t="shared" si="6"/>
        <v>0</v>
      </c>
      <c r="W57">
        <f t="shared" si="7"/>
        <v>0</v>
      </c>
      <c r="X57">
        <f>IF('入力シート'!$D$11="",0,IF($L$6=$M57,1,IF($L$6&lt;=$L57,Y57,IF($L$6&lt;$M57,Z57,0))))</f>
        <v>0</v>
      </c>
      <c r="Y57">
        <f t="shared" si="8"/>
        <v>0</v>
      </c>
      <c r="Z57">
        <f t="shared" si="9"/>
        <v>0</v>
      </c>
      <c r="AA57">
        <f>IF('入力シート'!$D$13="",0,IF($L$7=$M57,1,IF($L$7&lt;=$L57,AB57,IF($L$7&lt;$M57,AC57,0))))</f>
        <v>0</v>
      </c>
      <c r="AB57">
        <f t="shared" si="10"/>
        <v>0</v>
      </c>
      <c r="AC57">
        <f t="shared" si="11"/>
        <v>0</v>
      </c>
      <c r="AD57">
        <f>IF('入力シート'!$D$15="",0,IF($L$8=$M57,1,IF($L$8&lt;=$L57,AE57,IF($L$8&lt;$M57,AF57,0))))</f>
        <v>0</v>
      </c>
      <c r="AE57">
        <f t="shared" si="12"/>
        <v>0</v>
      </c>
      <c r="AF57">
        <f t="shared" si="13"/>
        <v>0</v>
      </c>
      <c r="AG57">
        <f>IF('入力シート'!$D$17="",0,IF($L$9=$M57,1,IF($L$9&lt;=$L57,AH57,IF($L$9&lt;$M57,AI57,0))))</f>
        <v>0</v>
      </c>
      <c r="AH57">
        <f t="shared" si="14"/>
        <v>0</v>
      </c>
      <c r="AI57">
        <f t="shared" si="15"/>
        <v>0</v>
      </c>
      <c r="AJ57">
        <f>IF('入力シート'!$D$19="",0,IF($L$10=$M57,1,IF($L$10&lt;=$L57,AK57,IF($L$10&lt;$M57,AL57,0))))</f>
        <v>0</v>
      </c>
      <c r="AK57">
        <f t="shared" si="16"/>
        <v>0</v>
      </c>
      <c r="AL57">
        <f t="shared" si="17"/>
        <v>0</v>
      </c>
      <c r="AM57">
        <f>IF('入力シート'!$D$21="",0,IF($L$11=$M57,1,IF($L$11&lt;=$L57,AN57,IF($L$11&lt;$M57,AO57,0))))</f>
        <v>0</v>
      </c>
      <c r="AN57">
        <f t="shared" si="18"/>
        <v>0</v>
      </c>
      <c r="AO57">
        <f t="shared" si="19"/>
        <v>0</v>
      </c>
      <c r="AP57">
        <f>IF('入力シート'!$D$23="",0,IF($L$12=$M57,1,IF($L$12&lt;=$L57,AQ57,IF($L$12&lt;$M57,AR57,0))))</f>
        <v>0</v>
      </c>
      <c r="AQ57">
        <f t="shared" si="20"/>
        <v>0</v>
      </c>
      <c r="AR57">
        <f t="shared" si="21"/>
        <v>0</v>
      </c>
      <c r="AS57">
        <f>IF('入力シート'!$D$25="",0,IF($L$13=$M57,1,IF($L$13&lt;=$L57,AT57,IF($L$13&lt;$M57,AU57,0))))</f>
        <v>0</v>
      </c>
      <c r="AT57">
        <f t="shared" si="22"/>
        <v>0</v>
      </c>
      <c r="AU57">
        <f t="shared" si="23"/>
        <v>0</v>
      </c>
      <c r="AV57">
        <f>IF('入力シート'!$D$27="",0,IF($L$14=$M57,1,IF($L$14&lt;=$L57,AW57,IF($L$14&lt;$M57,AX57,0))))</f>
        <v>0</v>
      </c>
      <c r="AW57">
        <f t="shared" si="24"/>
        <v>0</v>
      </c>
      <c r="AX57">
        <f t="shared" si="25"/>
        <v>0</v>
      </c>
      <c r="AY57">
        <f>IF('入力シート'!$D$29="",0,IF($L$15=$M57,1,IF($L$15&lt;=$L57,AZ57,IF($L$15&lt;$M57,BA57,0))))</f>
        <v>0</v>
      </c>
      <c r="AZ57">
        <f t="shared" si="26"/>
        <v>0</v>
      </c>
      <c r="BA57">
        <f t="shared" si="27"/>
        <v>0</v>
      </c>
      <c r="BB57">
        <f>IF('入力シート'!$D$31="",0,IF($L$16=$M57,1,IF($L$16&lt;=$L57,BC57,IF($L$16&lt;$M57,BD57,0))))</f>
        <v>0</v>
      </c>
      <c r="BC57">
        <f t="shared" si="28"/>
        <v>0</v>
      </c>
      <c r="BD57">
        <f t="shared" si="29"/>
        <v>0</v>
      </c>
      <c r="BE57">
        <f>IF('入力シート'!$D$33="",0,IF($L$17=$M57,1,IF($L$17&lt;=$L57,BF57,IF($L$17&lt;$M57,BG57,0))))</f>
        <v>0</v>
      </c>
      <c r="BF57">
        <f t="shared" si="30"/>
        <v>0</v>
      </c>
      <c r="BG57">
        <f t="shared" si="31"/>
        <v>0</v>
      </c>
      <c r="BH57">
        <f>IF('入力シート'!$D$35="",0,IF($L$18=$M57,1,IF($L$18&lt;=$L57,BI57,IF($L$18&lt;$M57,BJ57,0))))</f>
        <v>0</v>
      </c>
      <c r="BI57">
        <f t="shared" si="32"/>
        <v>0</v>
      </c>
      <c r="BJ57">
        <f t="shared" si="33"/>
        <v>0</v>
      </c>
      <c r="BK57">
        <f>IF('入力シート'!$D$37="",0,IF($L$19=$M57,1,IF($L$19&lt;=$L57,BL57,IF($L$19&lt;$M57,BM57,0))))</f>
        <v>0</v>
      </c>
      <c r="BL57">
        <f t="shared" si="34"/>
        <v>0</v>
      </c>
      <c r="BM57">
        <f t="shared" si="35"/>
        <v>0</v>
      </c>
      <c r="BN57">
        <f>IF('入力シート'!$D$39="",0,IF($L$20=$M57,1,IF($L$20&lt;=$L57,BO57,IF($L$20&lt;$M57,BP57,0))))</f>
        <v>0</v>
      </c>
      <c r="BO57">
        <f t="shared" si="36"/>
        <v>0</v>
      </c>
      <c r="BP57">
        <f t="shared" si="37"/>
        <v>0</v>
      </c>
      <c r="BQ57">
        <f>IF('入力シート'!$D$41="",0,IF($L$21=$M57,1,IF($L$21&lt;=$L57,BR57,IF($L$21&lt;$M57,BS57,0))))</f>
        <v>0</v>
      </c>
      <c r="BR57">
        <f t="shared" si="38"/>
        <v>0</v>
      </c>
      <c r="BS57">
        <f t="shared" si="39"/>
        <v>0</v>
      </c>
      <c r="BT57">
        <f>IF('入力シート'!$D$43="",0,IF($L$22=$M57,1,IF($L$22&lt;=$L57,BU57,IF($L$22&lt;$M57,BV57,0))))</f>
        <v>0</v>
      </c>
      <c r="BU57">
        <f t="shared" si="40"/>
        <v>0</v>
      </c>
      <c r="BV57">
        <f t="shared" si="41"/>
        <v>0</v>
      </c>
      <c r="BW57">
        <f>IF('入力シート'!$T$5="",0,IF($L$25=$M57,1,IF($L$25&lt;=$L57,BX57,IF($L$25&lt;$M57,BY57,0))))</f>
        <v>0</v>
      </c>
      <c r="BX57">
        <f t="shared" si="70"/>
        <v>0</v>
      </c>
      <c r="BY57">
        <f t="shared" si="71"/>
        <v>0</v>
      </c>
      <c r="BZ57">
        <f>IF('入力シート'!$T$7="",0,IF($L$26=$M57,1,IF($L$26&lt;=$L57,CA57,IF($L$26&lt;$M57,CB57,0))))</f>
        <v>0</v>
      </c>
      <c r="CA57">
        <f t="shared" si="42"/>
        <v>0</v>
      </c>
      <c r="CB57">
        <f t="shared" si="43"/>
        <v>0</v>
      </c>
      <c r="CC57">
        <f>IF('入力シート'!$T$9="",0,IF($L$27=$M57,1,IF($L$27&lt;=$L57,CD57,IF($L$27&lt;$M57,CE57,0))))</f>
        <v>0</v>
      </c>
      <c r="CD57">
        <f t="shared" si="44"/>
        <v>0</v>
      </c>
      <c r="CE57">
        <f t="shared" si="45"/>
        <v>0</v>
      </c>
      <c r="CF57">
        <f>IF('入力シート'!$T$11="",0,IF($L$28=$M57,1,IF($L$28&lt;=$L57,CG57,IF($L$28&lt;$M57,CH57,0))))</f>
        <v>0</v>
      </c>
      <c r="CG57">
        <f t="shared" si="46"/>
        <v>0</v>
      </c>
      <c r="CH57">
        <f t="shared" si="47"/>
        <v>0</v>
      </c>
      <c r="CI57">
        <f>IF('入力シート'!$T$13="",0,IF($L$29=$M57,1,IF($L$29&lt;=$L57,CJ57,IF($L$29&lt;$M57,CK57,0))))</f>
        <v>0</v>
      </c>
      <c r="CJ57">
        <f t="shared" si="48"/>
        <v>0</v>
      </c>
      <c r="CK57">
        <f t="shared" si="49"/>
        <v>0</v>
      </c>
      <c r="CL57">
        <f>IF('入力シート'!$T$15="",0,IF($L$30=$M57,1,IF($L$30&lt;=$L57,CM57,IF($L$30&lt;$M57,CN57,0))))</f>
        <v>0</v>
      </c>
      <c r="CM57">
        <f t="shared" si="50"/>
        <v>0</v>
      </c>
      <c r="CN57">
        <f t="shared" si="51"/>
        <v>0</v>
      </c>
      <c r="CO57">
        <f>IF('入力シート'!$T$17="",0,IF($L$31=$M57,1,IF($L$31&lt;=$L57,CP57,IF($L$31&lt;$M57,CQ57,0))))</f>
        <v>0</v>
      </c>
      <c r="CP57">
        <f t="shared" si="52"/>
        <v>0</v>
      </c>
      <c r="CQ57">
        <f t="shared" si="53"/>
        <v>0</v>
      </c>
      <c r="CR57">
        <f>IF('入力シート'!$T$19="",0,IF($L$32=$M57,1,IF($L$32&lt;=$L57,CS57,IF($L$32&lt;$M57,CT57,0))))</f>
        <v>0</v>
      </c>
      <c r="CS57">
        <f t="shared" si="54"/>
        <v>0</v>
      </c>
      <c r="CT57">
        <f t="shared" si="55"/>
        <v>0</v>
      </c>
      <c r="CU57">
        <f>IF('入力シート'!$T$21="",0,IF($L$33=$M57,1,IF($L$33&lt;=$L57,CV57,IF($L$33&lt;$M57,CW57,0))))</f>
        <v>0</v>
      </c>
      <c r="CV57">
        <f t="shared" si="56"/>
        <v>0</v>
      </c>
      <c r="CW57">
        <f t="shared" si="57"/>
        <v>0</v>
      </c>
      <c r="CX57">
        <f>IF('入力シート'!$T$23="",0,IF($L$34=$M57,1,IF($L$34&lt;=$L57,CY57,IF($L$34&lt;$M57,CZ57,0))))</f>
        <v>0</v>
      </c>
      <c r="CY57">
        <f t="shared" si="58"/>
        <v>0</v>
      </c>
      <c r="CZ57">
        <f t="shared" si="59"/>
        <v>0</v>
      </c>
      <c r="DA57">
        <f>IF('入力シート'!$T$25="",0,IF($L$35=$M57,1,IF($L$35&lt;=$L57,DB57,IF($L$35&lt;$M57,DC57,0))))</f>
        <v>0</v>
      </c>
      <c r="DB57">
        <f t="shared" si="60"/>
        <v>0</v>
      </c>
      <c r="DC57">
        <f t="shared" si="61"/>
        <v>0</v>
      </c>
      <c r="DD57">
        <f>IF('入力シート'!$T$27="",0,IF($L$36=$M57,1,IF($L$36&lt;=$L57,DE57,IF($L$36&lt;$M57,DF57,0))))</f>
        <v>0</v>
      </c>
      <c r="DE57">
        <f t="shared" si="62"/>
        <v>0</v>
      </c>
      <c r="DF57">
        <f t="shared" si="63"/>
        <v>0</v>
      </c>
      <c r="DG57">
        <f>IF('入力シート'!$T$29="",0,IF($L$37=$M57,1,IF($L$37&lt;=$L57,DH57,IF($L$37&lt;$M57,DI57,0))))</f>
        <v>0</v>
      </c>
      <c r="DH57">
        <f t="shared" si="64"/>
        <v>0</v>
      </c>
      <c r="DI57">
        <f t="shared" si="65"/>
        <v>0</v>
      </c>
      <c r="DJ57">
        <f>IF('入力シート'!$T$31="",0,IF($L$38=$M57,1,IF($L$38&lt;=$L57,DK57,IF($L$38&lt;$M57,DL57,0))))</f>
        <v>0</v>
      </c>
      <c r="DK57">
        <f t="shared" si="66"/>
        <v>0</v>
      </c>
      <c r="DL57">
        <f t="shared" si="67"/>
        <v>0</v>
      </c>
      <c r="DM57">
        <f>IF('入力シート'!$T$33="",0,IF($L$39=$M57,1,IF($L$39&lt;=$L57,DN57,IF($L$39&lt;$M57,DO57,0))))</f>
        <v>0</v>
      </c>
      <c r="DN57">
        <f t="shared" si="68"/>
        <v>0</v>
      </c>
      <c r="DO57">
        <f t="shared" si="69"/>
        <v>0</v>
      </c>
      <c r="DP57">
        <f>IF('入力シート'!$T$35="",0,IF($L$40=$M57,1,IF($L$40&lt;=$L57,DQ57,IF($L$40&lt;$M57,DR57,0))))</f>
        <v>0</v>
      </c>
      <c r="DQ57">
        <f t="shared" si="72"/>
        <v>0</v>
      </c>
      <c r="DR57">
        <f t="shared" si="73"/>
        <v>0</v>
      </c>
      <c r="DS57">
        <f>IF('入力シート'!$T$37="",0,IF($L$41=$M57,1,IF($L$41&lt;=$L57,DT57,IF($L$41&lt;$M57,DU57,0))))</f>
        <v>0</v>
      </c>
      <c r="DT57">
        <f t="shared" si="74"/>
        <v>0</v>
      </c>
      <c r="DU57">
        <f t="shared" si="75"/>
        <v>0</v>
      </c>
      <c r="DV57">
        <f>IF('入力シート'!$T$39="",0,IF($L$42=$M57,1,IF($L$42&lt;=$L57,DW57,IF($L$42&lt;$M57,DX57,0))))</f>
        <v>0</v>
      </c>
      <c r="DW57">
        <f t="shared" si="76"/>
        <v>0</v>
      </c>
      <c r="DX57">
        <f t="shared" si="77"/>
        <v>0</v>
      </c>
      <c r="DY57">
        <f>IF('入力シート'!$T$41="",0,IF($L$43=$M57,1,IF($L$43&lt;=$L57,DZ57,IF($L$43&lt;$M57,EA57,0))))</f>
        <v>0</v>
      </c>
      <c r="DZ57">
        <f t="shared" si="78"/>
        <v>0</v>
      </c>
      <c r="EA57">
        <f t="shared" si="79"/>
        <v>0</v>
      </c>
      <c r="EB57">
        <f>IF('入力シート'!$T$43="",0,IF($L$44=$M57,1,IF($L$44&lt;=$L57,EC57,IF($L$44&lt;$M57,ED57,0))))</f>
        <v>0</v>
      </c>
      <c r="EC57">
        <f t="shared" si="80"/>
        <v>0</v>
      </c>
      <c r="ED57">
        <f t="shared" si="81"/>
        <v>0</v>
      </c>
      <c r="EE57" s="41">
        <f t="shared" si="82"/>
        <v>0</v>
      </c>
      <c r="EF57" s="41">
        <f t="shared" si="83"/>
        <v>0</v>
      </c>
      <c r="EG57" s="41">
        <f t="shared" si="86"/>
        <v>0</v>
      </c>
      <c r="EH57" s="42" t="e">
        <f>LOOKUP($EE$62,'単価表シート'!$E$13:$E$49,'単価表シート'!K13:K49)</f>
        <v>#N/A</v>
      </c>
      <c r="EI57" s="43" t="e">
        <f t="shared" si="84"/>
        <v>#N/A</v>
      </c>
      <c r="EJ57" s="44" t="e">
        <f t="shared" si="85"/>
        <v>#N/A</v>
      </c>
      <c r="EK57" s="2"/>
      <c r="EL57" s="3"/>
      <c r="EM57" s="1"/>
    </row>
    <row r="58" spans="1:143" ht="12" customHeight="1">
      <c r="A58">
        <v>7</v>
      </c>
      <c r="B58">
        <f>'単価表シート'!L4</f>
        <v>0</v>
      </c>
      <c r="C58">
        <f>'単価表シート'!L5</f>
        <v>0</v>
      </c>
      <c r="D58">
        <f>'単価表シート'!L6</f>
        <v>0</v>
      </c>
      <c r="F58">
        <f>'単価表シート'!L7</f>
        <v>0</v>
      </c>
      <c r="G58">
        <f>'単価表シート'!L8</f>
        <v>0</v>
      </c>
      <c r="H58">
        <f>'単価表シート'!L9</f>
        <v>0</v>
      </c>
      <c r="J58">
        <f>IF(B58=3,C58+'元号設定シート'!$G$6,IF(B58=4,C58+'元号設定シート'!$G$6+'元号設定シート'!$G$8,IF(B58=5,C58+'元号設定シート'!$G$6+'元号設定シート'!$G$8+'元号設定シート'!$G$10,C58)))</f>
        <v>0</v>
      </c>
      <c r="K58">
        <f>IF(F58=3,G58+'元号設定シート'!$G$6,IF(F58=4,G58+'元号設定シート'!$G$6+'元号設定シート'!$G$8,IF(F58=5,G58+'元号設定シート'!$G$6+'元号設定シート'!$G$8+'元号設定シート'!$G$10,G58)))</f>
        <v>0</v>
      </c>
      <c r="L58">
        <f t="shared" si="0"/>
        <v>0</v>
      </c>
      <c r="M58">
        <f t="shared" si="1"/>
        <v>0</v>
      </c>
      <c r="O58">
        <f>IF('入力シート'!$D$5="",0,IF($L$3=$M58,1,IF($L$3&lt;=$L58,P58,IF($L$3&lt;$M58,Q58,0))))</f>
        <v>0</v>
      </c>
      <c r="P58">
        <f t="shared" si="2"/>
        <v>1</v>
      </c>
      <c r="Q58">
        <f t="shared" si="3"/>
        <v>0</v>
      </c>
      <c r="R58">
        <f>IF('入力シート'!$D$7="",0,IF($L$4=$M58,1,IF($L$4&lt;=$L58,S58,IF($L$4&lt;$M58,T58,0))))</f>
        <v>0</v>
      </c>
      <c r="S58">
        <f t="shared" si="4"/>
        <v>1</v>
      </c>
      <c r="T58">
        <f t="shared" si="5"/>
        <v>0</v>
      </c>
      <c r="U58">
        <f>IF('入力シート'!$D$9="",0,IF($L$5=$M58,1,IF($L$5&lt;=$L58,V58,IF($L$5&lt;$M58,W58,0))))</f>
        <v>0</v>
      </c>
      <c r="V58">
        <f t="shared" si="6"/>
        <v>1</v>
      </c>
      <c r="W58">
        <f t="shared" si="7"/>
        <v>0</v>
      </c>
      <c r="X58">
        <f>IF('入力シート'!$D$11="",0,IF($L$6=$M58,1,IF($L$6&lt;=$L58,Y58,IF($L$6&lt;$M58,Z58,0))))</f>
        <v>0</v>
      </c>
      <c r="Y58">
        <f t="shared" si="8"/>
        <v>1</v>
      </c>
      <c r="Z58">
        <f t="shared" si="9"/>
        <v>0</v>
      </c>
      <c r="AA58">
        <f>IF('入力シート'!$D$13="",0,IF($L$7=$M58,1,IF($L$7&lt;=$L58,AB58,IF($L$7&lt;$M58,AC58,0))))</f>
        <v>0</v>
      </c>
      <c r="AB58">
        <f t="shared" si="10"/>
        <v>1</v>
      </c>
      <c r="AC58">
        <f t="shared" si="11"/>
        <v>0</v>
      </c>
      <c r="AD58">
        <f>IF('入力シート'!$D$15="",0,IF($L$8=$M58,1,IF($L$8&lt;=$L58,AE58,IF($L$8&lt;$M58,AF58,0))))</f>
        <v>0</v>
      </c>
      <c r="AE58">
        <f t="shared" si="12"/>
        <v>1</v>
      </c>
      <c r="AF58">
        <f t="shared" si="13"/>
        <v>0</v>
      </c>
      <c r="AG58">
        <f>IF('入力シート'!$D$17="",0,IF($L$9=$M58,1,IF($L$9&lt;=$L58,AH58,IF($L$9&lt;$M58,AI58,0))))</f>
        <v>0</v>
      </c>
      <c r="AH58">
        <f t="shared" si="14"/>
        <v>1</v>
      </c>
      <c r="AI58">
        <f t="shared" si="15"/>
        <v>0</v>
      </c>
      <c r="AJ58">
        <f>IF('入力シート'!$D$19="",0,IF($L$10=$M58,1,IF($L$10&lt;=$L58,AK58,IF($L$10&lt;$M58,AL58,0))))</f>
        <v>0</v>
      </c>
      <c r="AK58">
        <f t="shared" si="16"/>
        <v>1</v>
      </c>
      <c r="AL58">
        <f t="shared" si="17"/>
        <v>0</v>
      </c>
      <c r="AM58">
        <f>IF('入力シート'!$D$21="",0,IF($L$11=$M58,1,IF($L$11&lt;=$L58,AN58,IF($L$11&lt;$M58,AO58,0))))</f>
        <v>0</v>
      </c>
      <c r="AN58">
        <f t="shared" si="18"/>
        <v>1</v>
      </c>
      <c r="AO58">
        <f t="shared" si="19"/>
        <v>0</v>
      </c>
      <c r="AP58">
        <f>IF('入力シート'!$D$23="",0,IF($L$12=$M58,1,IF($L$12&lt;=$L58,AQ58,IF($L$12&lt;$M58,AR58,0))))</f>
        <v>0</v>
      </c>
      <c r="AQ58">
        <f t="shared" si="20"/>
        <v>1</v>
      </c>
      <c r="AR58">
        <f t="shared" si="21"/>
        <v>0</v>
      </c>
      <c r="AS58">
        <f>IF('入力シート'!$D$25="",0,IF($L$13=$M58,1,IF($L$13&lt;=$L58,AT58,IF($L$13&lt;$M58,AU58,0))))</f>
        <v>0</v>
      </c>
      <c r="AT58">
        <f t="shared" si="22"/>
        <v>1</v>
      </c>
      <c r="AU58">
        <f t="shared" si="23"/>
        <v>0</v>
      </c>
      <c r="AV58">
        <f>IF('入力シート'!$D$27="",0,IF($L$14=$M58,1,IF($L$14&lt;=$L58,AW58,IF($L$14&lt;$M58,AX58,0))))</f>
        <v>0</v>
      </c>
      <c r="AW58">
        <f t="shared" si="24"/>
        <v>1</v>
      </c>
      <c r="AX58">
        <f t="shared" si="25"/>
        <v>0</v>
      </c>
      <c r="AY58">
        <f>IF('入力シート'!$D$29="",0,IF($L$15=$M58,1,IF($L$15&lt;=$L58,AZ58,IF($L$15&lt;$M58,BA58,0))))</f>
        <v>0</v>
      </c>
      <c r="AZ58">
        <f t="shared" si="26"/>
        <v>1</v>
      </c>
      <c r="BA58">
        <f t="shared" si="27"/>
        <v>0</v>
      </c>
      <c r="BB58">
        <f>IF('入力シート'!$D$31="",0,IF($L$16=$M58,1,IF($L$16&lt;=$L58,BC58,IF($L$16&lt;$M58,BD58,0))))</f>
        <v>0</v>
      </c>
      <c r="BC58">
        <f t="shared" si="28"/>
        <v>1</v>
      </c>
      <c r="BD58">
        <f t="shared" si="29"/>
        <v>0</v>
      </c>
      <c r="BE58">
        <f>IF('入力シート'!$D$33="",0,IF($L$17=$M58,1,IF($L$17&lt;=$L58,BF58,IF($L$17&lt;$M58,BG58,0))))</f>
        <v>0</v>
      </c>
      <c r="BF58">
        <f t="shared" si="30"/>
        <v>1</v>
      </c>
      <c r="BG58">
        <f t="shared" si="31"/>
        <v>0</v>
      </c>
      <c r="BH58">
        <f>IF('入力シート'!$D$35="",0,IF($L$18=$M58,1,IF($L$18&lt;=$L58,BI58,IF($L$18&lt;$M58,BJ58,0))))</f>
        <v>0</v>
      </c>
      <c r="BI58">
        <f t="shared" si="32"/>
        <v>1</v>
      </c>
      <c r="BJ58">
        <f t="shared" si="33"/>
        <v>0</v>
      </c>
      <c r="BK58">
        <f>IF('入力シート'!$D$37="",0,IF($L$19=$M58,1,IF($L$19&lt;=$L58,BL58,IF($L$19&lt;$M58,BM58,0))))</f>
        <v>0</v>
      </c>
      <c r="BL58">
        <f t="shared" si="34"/>
        <v>1</v>
      </c>
      <c r="BM58">
        <f t="shared" si="35"/>
        <v>0</v>
      </c>
      <c r="BN58">
        <f>IF('入力シート'!$D$39="",0,IF($L$20=$M58,1,IF($L$20&lt;=$L58,BO58,IF($L$20&lt;$M58,BP58,0))))</f>
        <v>0</v>
      </c>
      <c r="BO58">
        <f t="shared" si="36"/>
        <v>1</v>
      </c>
      <c r="BP58">
        <f t="shared" si="37"/>
        <v>0</v>
      </c>
      <c r="BQ58">
        <f>IF('入力シート'!$D$41="",0,IF($L$21=$M58,1,IF($L$21&lt;=$L58,BR58,IF($L$21&lt;$M58,BS58,0))))</f>
        <v>0</v>
      </c>
      <c r="BR58">
        <f t="shared" si="38"/>
        <v>1</v>
      </c>
      <c r="BS58">
        <f t="shared" si="39"/>
        <v>0</v>
      </c>
      <c r="BT58">
        <f>IF('入力シート'!$D$43="",0,IF($L$22=$M58,1,IF($L$22&lt;=$L58,BU58,IF($L$22&lt;$M58,BV58,0))))</f>
        <v>0</v>
      </c>
      <c r="BU58">
        <f t="shared" si="40"/>
        <v>1</v>
      </c>
      <c r="BV58">
        <f t="shared" si="41"/>
        <v>0</v>
      </c>
      <c r="BW58">
        <f>IF('入力シート'!$T$5="",0,IF($L$25=$M58,1,IF($L$25&lt;=$L58,BX58,IF($L$25&lt;$M58,BY58,0))))</f>
        <v>0</v>
      </c>
      <c r="BX58">
        <f t="shared" si="70"/>
        <v>1</v>
      </c>
      <c r="BY58">
        <f t="shared" si="71"/>
        <v>0</v>
      </c>
      <c r="BZ58">
        <f>IF('入力シート'!$T$7="",0,IF($L$26=$M58,1,IF($L$26&lt;=$L58,CA58,IF($L$26&lt;$M58,CB58,0))))</f>
        <v>0</v>
      </c>
      <c r="CA58">
        <f t="shared" si="42"/>
        <v>1</v>
      </c>
      <c r="CB58">
        <f t="shared" si="43"/>
        <v>0</v>
      </c>
      <c r="CC58">
        <f>IF('入力シート'!$T$9="",0,IF($L$27=$M58,1,IF($L$27&lt;=$L58,CD58,IF($L$27&lt;$M58,CE58,0))))</f>
        <v>0</v>
      </c>
      <c r="CD58">
        <f t="shared" si="44"/>
        <v>1</v>
      </c>
      <c r="CE58">
        <f t="shared" si="45"/>
        <v>0</v>
      </c>
      <c r="CF58">
        <f>IF('入力シート'!$T$11="",0,IF($L$28=$M58,1,IF($L$28&lt;=$L58,CG58,IF($L$28&lt;$M58,CH58,0))))</f>
        <v>0</v>
      </c>
      <c r="CG58">
        <f t="shared" si="46"/>
        <v>1</v>
      </c>
      <c r="CH58">
        <f t="shared" si="47"/>
        <v>0</v>
      </c>
      <c r="CI58">
        <f>IF('入力シート'!$T$13="",0,IF($L$29=$M58,1,IF($L$29&lt;=$L58,CJ58,IF($L$29&lt;$M58,CK58,0))))</f>
        <v>0</v>
      </c>
      <c r="CJ58">
        <f t="shared" si="48"/>
        <v>1</v>
      </c>
      <c r="CK58">
        <f t="shared" si="49"/>
        <v>0</v>
      </c>
      <c r="CL58">
        <f>IF('入力シート'!$T$15="",0,IF($L$30=$M58,1,IF($L$30&lt;=$L58,CM58,IF($L$30&lt;$M58,CN58,0))))</f>
        <v>0</v>
      </c>
      <c r="CM58">
        <f t="shared" si="50"/>
        <v>1</v>
      </c>
      <c r="CN58">
        <f t="shared" si="51"/>
        <v>0</v>
      </c>
      <c r="CO58">
        <f>IF('入力シート'!$T$17="",0,IF($L$31=$M58,1,IF($L$31&lt;=$L58,CP58,IF($L$31&lt;$M58,CQ58,0))))</f>
        <v>0</v>
      </c>
      <c r="CP58">
        <f t="shared" si="52"/>
        <v>1</v>
      </c>
      <c r="CQ58">
        <f t="shared" si="53"/>
        <v>0</v>
      </c>
      <c r="CR58">
        <f>IF('入力シート'!$T$19="",0,IF($L$32=$M58,1,IF($L$32&lt;=$L58,CS58,IF($L$32&lt;$M58,CT58,0))))</f>
        <v>0</v>
      </c>
      <c r="CS58">
        <f t="shared" si="54"/>
        <v>1</v>
      </c>
      <c r="CT58">
        <f t="shared" si="55"/>
        <v>0</v>
      </c>
      <c r="CU58">
        <f>IF('入力シート'!$T$21="",0,IF($L$33=$M58,1,IF($L$33&lt;=$L58,CV58,IF($L$33&lt;$M58,CW58,0))))</f>
        <v>0</v>
      </c>
      <c r="CV58">
        <f t="shared" si="56"/>
        <v>1</v>
      </c>
      <c r="CW58">
        <f t="shared" si="57"/>
        <v>0</v>
      </c>
      <c r="CX58">
        <f>IF('入力シート'!$T$23="",0,IF($L$34=$M58,1,IF($L$34&lt;=$L58,CY58,IF($L$34&lt;$M58,CZ58,0))))</f>
        <v>0</v>
      </c>
      <c r="CY58">
        <f t="shared" si="58"/>
        <v>1</v>
      </c>
      <c r="CZ58">
        <f t="shared" si="59"/>
        <v>0</v>
      </c>
      <c r="DA58">
        <f>IF('入力シート'!$T$25="",0,IF($L$35=$M58,1,IF($L$35&lt;=$L58,DB58,IF($L$35&lt;$M58,DC58,0))))</f>
        <v>0</v>
      </c>
      <c r="DB58">
        <f t="shared" si="60"/>
        <v>1</v>
      </c>
      <c r="DC58">
        <f t="shared" si="61"/>
        <v>0</v>
      </c>
      <c r="DD58">
        <f>IF('入力シート'!$T$27="",0,IF($L$36=$M58,1,IF($L$36&lt;=$L58,DE58,IF($L$36&lt;$M58,DF58,0))))</f>
        <v>0</v>
      </c>
      <c r="DE58">
        <f t="shared" si="62"/>
        <v>1</v>
      </c>
      <c r="DF58">
        <f t="shared" si="63"/>
        <v>0</v>
      </c>
      <c r="DG58">
        <f>IF('入力シート'!$T$29="",0,IF($L$37=$M58,1,IF($L$37&lt;=$L58,DH58,IF($L$37&lt;$M58,DI58,0))))</f>
        <v>0</v>
      </c>
      <c r="DH58">
        <f t="shared" si="64"/>
        <v>1</v>
      </c>
      <c r="DI58">
        <f t="shared" si="65"/>
        <v>0</v>
      </c>
      <c r="DJ58">
        <f>IF('入力シート'!$T$31="",0,IF($L$38=$M58,1,IF($L$38&lt;=$L58,DK58,IF($L$38&lt;$M58,DL58,0))))</f>
        <v>0</v>
      </c>
      <c r="DK58">
        <f t="shared" si="66"/>
        <v>1</v>
      </c>
      <c r="DL58">
        <f t="shared" si="67"/>
        <v>0</v>
      </c>
      <c r="DM58">
        <f>IF('入力シート'!$T$33="",0,IF($L$39=$M58,1,IF($L$39&lt;=$L58,DN58,IF($L$39&lt;$M58,DO58,0))))</f>
        <v>0</v>
      </c>
      <c r="DN58">
        <f t="shared" si="68"/>
        <v>1</v>
      </c>
      <c r="DO58">
        <f t="shared" si="69"/>
        <v>0</v>
      </c>
      <c r="DP58">
        <f>IF('入力シート'!$T$35="",0,IF($L$40=$M58,1,IF($L$40&lt;=$L58,DQ58,IF($L$40&lt;$M58,DR58,0))))</f>
        <v>0</v>
      </c>
      <c r="DQ58">
        <f t="shared" si="72"/>
        <v>1</v>
      </c>
      <c r="DR58">
        <f t="shared" si="73"/>
        <v>0</v>
      </c>
      <c r="DS58">
        <f>IF('入力シート'!$T$37="",0,IF($L$41=$M58,1,IF($L$41&lt;=$L58,DT58,IF($L$41&lt;$M58,DU58,0))))</f>
        <v>0</v>
      </c>
      <c r="DT58">
        <f t="shared" si="74"/>
        <v>1</v>
      </c>
      <c r="DU58">
        <f t="shared" si="75"/>
        <v>0</v>
      </c>
      <c r="DV58">
        <f>IF('入力シート'!$T$39="",0,IF($L$42=$M58,1,IF($L$42&lt;=$L58,DW58,IF($L$42&lt;$M58,DX58,0))))</f>
        <v>0</v>
      </c>
      <c r="DW58">
        <f t="shared" si="76"/>
        <v>1</v>
      </c>
      <c r="DX58">
        <f t="shared" si="77"/>
        <v>0</v>
      </c>
      <c r="DY58">
        <f>IF('入力シート'!$T$41="",0,IF($L$43=$M58,1,IF($L$43&lt;=$L58,DZ58,IF($L$43&lt;$M58,EA58,0))))</f>
        <v>0</v>
      </c>
      <c r="DZ58">
        <f t="shared" si="78"/>
        <v>1</v>
      </c>
      <c r="EA58">
        <f t="shared" si="79"/>
        <v>0</v>
      </c>
      <c r="EB58">
        <f>IF('入力シート'!$T$43="",0,IF($L$44=$M58,1,IF($L$44&lt;=$L58,EC58,IF($L$44&lt;$M58,ED58,0))))</f>
        <v>0</v>
      </c>
      <c r="EC58">
        <f t="shared" si="80"/>
        <v>1</v>
      </c>
      <c r="ED58">
        <f t="shared" si="81"/>
        <v>0</v>
      </c>
      <c r="EE58" s="41">
        <f t="shared" si="82"/>
        <v>0</v>
      </c>
      <c r="EF58" s="41">
        <f t="shared" si="83"/>
        <v>0</v>
      </c>
      <c r="EG58" s="41">
        <f t="shared" si="86"/>
        <v>0</v>
      </c>
      <c r="EH58" s="42" t="e">
        <f>LOOKUP($EE$62,'単価表シート'!$E$13:$E$49,'単価表シート'!L13:L49)</f>
        <v>#N/A</v>
      </c>
      <c r="EI58" s="43" t="e">
        <f t="shared" si="84"/>
        <v>#N/A</v>
      </c>
      <c r="EJ58" s="44" t="e">
        <f t="shared" si="85"/>
        <v>#N/A</v>
      </c>
      <c r="EK58" s="2"/>
      <c r="EL58" s="3"/>
      <c r="EM58" s="1"/>
    </row>
    <row r="59" spans="1:143" ht="13.5">
      <c r="A59">
        <v>8</v>
      </c>
      <c r="B59">
        <f>'単価表シート'!M4</f>
        <v>0</v>
      </c>
      <c r="C59">
        <f>'単価表シート'!M5</f>
        <v>0</v>
      </c>
      <c r="D59">
        <f>'単価表シート'!M6</f>
        <v>0</v>
      </c>
      <c r="F59">
        <f>'単価表シート'!M7</f>
        <v>0</v>
      </c>
      <c r="G59">
        <f>'単価表シート'!M8</f>
        <v>0</v>
      </c>
      <c r="H59">
        <f>'単価表シート'!M9</f>
        <v>0</v>
      </c>
      <c r="J59">
        <f>IF(B59=3,C59+'元号設定シート'!$G$6,IF(B59=4,C59+'元号設定シート'!$G$6+'元号設定シート'!$G$8,IF(B59=5,C59+'元号設定シート'!$G$6+'元号設定シート'!$G$8+'元号設定シート'!$G$10,C59)))</f>
        <v>0</v>
      </c>
      <c r="K59">
        <f>IF(F59=3,G59+'元号設定シート'!$G$6,IF(F59=4,G59+'元号設定シート'!$G$6+'元号設定シート'!$G$8,IF(F59=5,G59+'元号設定シート'!$G$6+'元号設定シート'!$G$8+'元号設定シート'!$G$10,G59)))</f>
        <v>0</v>
      </c>
      <c r="L59">
        <f t="shared" si="0"/>
        <v>0</v>
      </c>
      <c r="M59">
        <f t="shared" si="1"/>
        <v>0</v>
      </c>
      <c r="O59">
        <f>IF('入力シート'!$D$5="",0,IF($L$3=$M59,1,IF($L$3&lt;=$L59,P59,IF($L$3&lt;$M59,Q59,0))))</f>
        <v>0</v>
      </c>
      <c r="P59">
        <f t="shared" si="2"/>
        <v>1</v>
      </c>
      <c r="Q59">
        <f t="shared" si="3"/>
        <v>0</v>
      </c>
      <c r="R59">
        <f>IF('入力シート'!$D$7="",0,IF($L$4=$M59,1,IF($L$4&lt;=$L59,S59,IF($L$4&lt;$M59,T59,0))))</f>
        <v>0</v>
      </c>
      <c r="S59">
        <f t="shared" si="4"/>
        <v>1</v>
      </c>
      <c r="T59">
        <f t="shared" si="5"/>
        <v>0</v>
      </c>
      <c r="U59">
        <f>IF('入力シート'!$D$9="",0,IF($L$5=$M59,1,IF($L$5&lt;=$L59,V59,IF($L$5&lt;$M59,W59,0))))</f>
        <v>0</v>
      </c>
      <c r="V59">
        <f t="shared" si="6"/>
        <v>1</v>
      </c>
      <c r="W59">
        <f t="shared" si="7"/>
        <v>0</v>
      </c>
      <c r="X59">
        <f>IF('入力シート'!$D$11="",0,IF($L$6=$M59,1,IF($L$6&lt;=$L59,Y59,IF($L$6&lt;$M59,Z59,0))))</f>
        <v>0</v>
      </c>
      <c r="Y59">
        <f t="shared" si="8"/>
        <v>1</v>
      </c>
      <c r="Z59">
        <f t="shared" si="9"/>
        <v>0</v>
      </c>
      <c r="AA59">
        <f>IF('入力シート'!$D$13="",0,IF($L$7=$M59,1,IF($L$7&lt;=$L59,AB59,IF($L$7&lt;$M59,AC59,0))))</f>
        <v>0</v>
      </c>
      <c r="AB59">
        <f t="shared" si="10"/>
        <v>1</v>
      </c>
      <c r="AC59">
        <f t="shared" si="11"/>
        <v>0</v>
      </c>
      <c r="AD59">
        <f>IF('入力シート'!$D$15="",0,IF($L$8=$M59,1,IF($L$8&lt;=$L59,AE59,IF($L$8&lt;$M59,AF59,0))))</f>
        <v>0</v>
      </c>
      <c r="AE59">
        <f t="shared" si="12"/>
        <v>1</v>
      </c>
      <c r="AF59">
        <f t="shared" si="13"/>
        <v>0</v>
      </c>
      <c r="AG59">
        <f>IF('入力シート'!$D$17="",0,IF($L$9=$M59,1,IF($L$9&lt;=$L59,AH59,IF($L$9&lt;$M59,AI59,0))))</f>
        <v>0</v>
      </c>
      <c r="AH59">
        <f t="shared" si="14"/>
        <v>1</v>
      </c>
      <c r="AI59">
        <f t="shared" si="15"/>
        <v>0</v>
      </c>
      <c r="AJ59">
        <f>IF('入力シート'!$D$19="",0,IF($L$10=$M59,1,IF($L$10&lt;=$L59,AK59,IF($L$10&lt;$M59,AL59,0))))</f>
        <v>0</v>
      </c>
      <c r="AK59">
        <f t="shared" si="16"/>
        <v>1</v>
      </c>
      <c r="AL59">
        <f t="shared" si="17"/>
        <v>0</v>
      </c>
      <c r="AM59">
        <f>IF('入力シート'!$D$21="",0,IF($L$11=$M59,1,IF($L$11&lt;=$L59,AN59,IF($L$11&lt;$M59,AO59,0))))</f>
        <v>0</v>
      </c>
      <c r="AN59">
        <f t="shared" si="18"/>
        <v>1</v>
      </c>
      <c r="AO59">
        <f t="shared" si="19"/>
        <v>0</v>
      </c>
      <c r="AP59">
        <f>IF('入力シート'!$D$23="",0,IF($L$12=$M59,1,IF($L$12&lt;=$L59,AQ59,IF($L$12&lt;$M59,AR59,0))))</f>
        <v>0</v>
      </c>
      <c r="AQ59">
        <f t="shared" si="20"/>
        <v>1</v>
      </c>
      <c r="AR59">
        <f t="shared" si="21"/>
        <v>0</v>
      </c>
      <c r="AS59">
        <f>IF('入力シート'!$D$25="",0,IF($L$13=$M59,1,IF($L$13&lt;=$L59,AT59,IF($L$13&lt;$M59,AU59,0))))</f>
        <v>0</v>
      </c>
      <c r="AT59">
        <f t="shared" si="22"/>
        <v>1</v>
      </c>
      <c r="AU59">
        <f t="shared" si="23"/>
        <v>0</v>
      </c>
      <c r="AV59">
        <f>IF('入力シート'!$D$27="",0,IF($L$14=$M59,1,IF($L$14&lt;=$L59,AW59,IF($L$14&lt;$M59,AX59,0))))</f>
        <v>0</v>
      </c>
      <c r="AW59">
        <f t="shared" si="24"/>
        <v>1</v>
      </c>
      <c r="AX59">
        <f t="shared" si="25"/>
        <v>0</v>
      </c>
      <c r="AY59">
        <f>IF('入力シート'!$D$29="",0,IF($L$15=$M59,1,IF($L$15&lt;=$L59,AZ59,IF($L$15&lt;$M59,BA59,0))))</f>
        <v>0</v>
      </c>
      <c r="AZ59">
        <f t="shared" si="26"/>
        <v>1</v>
      </c>
      <c r="BA59">
        <f t="shared" si="27"/>
        <v>0</v>
      </c>
      <c r="BB59">
        <f>IF('入力シート'!$D$31="",0,IF($L$16=$M59,1,IF($L$16&lt;=$L59,BC59,IF($L$16&lt;$M59,BD59,0))))</f>
        <v>0</v>
      </c>
      <c r="BC59">
        <f t="shared" si="28"/>
        <v>1</v>
      </c>
      <c r="BD59">
        <f t="shared" si="29"/>
        <v>0</v>
      </c>
      <c r="BE59">
        <f>IF('入力シート'!$D$33="",0,IF($L$17=$M59,1,IF($L$17&lt;=$L59,BF59,IF($L$17&lt;$M59,BG59,0))))</f>
        <v>0</v>
      </c>
      <c r="BF59">
        <f t="shared" si="30"/>
        <v>1</v>
      </c>
      <c r="BG59">
        <f t="shared" si="31"/>
        <v>0</v>
      </c>
      <c r="BH59">
        <f>IF('入力シート'!$D$35="",0,IF($L$18=$M59,1,IF($L$18&lt;=$L59,BI59,IF($L$18&lt;$M59,BJ59,0))))</f>
        <v>0</v>
      </c>
      <c r="BI59">
        <f t="shared" si="32"/>
        <v>1</v>
      </c>
      <c r="BJ59">
        <f t="shared" si="33"/>
        <v>0</v>
      </c>
      <c r="BK59">
        <f>IF('入力シート'!$D$37="",0,IF($L$19=$M59,1,IF($L$19&lt;=$L59,BL59,IF($L$19&lt;$M59,BM59,0))))</f>
        <v>0</v>
      </c>
      <c r="BL59">
        <f t="shared" si="34"/>
        <v>1</v>
      </c>
      <c r="BM59">
        <f t="shared" si="35"/>
        <v>0</v>
      </c>
      <c r="BN59">
        <f>IF('入力シート'!$D$39="",0,IF($L$20=$M59,1,IF($L$20&lt;=$L59,BO59,IF($L$20&lt;$M59,BP59,0))))</f>
        <v>0</v>
      </c>
      <c r="BO59">
        <f t="shared" si="36"/>
        <v>1</v>
      </c>
      <c r="BP59">
        <f t="shared" si="37"/>
        <v>0</v>
      </c>
      <c r="BQ59">
        <f>IF('入力シート'!$D$41="",0,IF($L$21=$M59,1,IF($L$21&lt;=$L59,BR59,IF($L$21&lt;$M59,BS59,0))))</f>
        <v>0</v>
      </c>
      <c r="BR59">
        <f t="shared" si="38"/>
        <v>1</v>
      </c>
      <c r="BS59">
        <f t="shared" si="39"/>
        <v>0</v>
      </c>
      <c r="BT59">
        <f>IF('入力シート'!$D$43="",0,IF($L$22=$M59,1,IF($L$22&lt;=$L59,BU59,IF($L$22&lt;$M59,BV59,0))))</f>
        <v>0</v>
      </c>
      <c r="BU59">
        <f t="shared" si="40"/>
        <v>1</v>
      </c>
      <c r="BV59">
        <f t="shared" si="41"/>
        <v>0</v>
      </c>
      <c r="BW59">
        <f>IF('入力シート'!$T$5="",0,IF($L$25=$M59,1,IF($L$25&lt;=$L59,BX59,IF($L$25&lt;$M59,BY59,0))))</f>
        <v>0</v>
      </c>
      <c r="BX59">
        <f t="shared" si="70"/>
        <v>1</v>
      </c>
      <c r="BY59">
        <f t="shared" si="71"/>
        <v>0</v>
      </c>
      <c r="BZ59">
        <f>IF('入力シート'!$T$7="",0,IF($L$26=$M59,1,IF($L$26&lt;=$L59,CA59,IF($L$26&lt;$M59,CB59,0))))</f>
        <v>0</v>
      </c>
      <c r="CA59">
        <f t="shared" si="42"/>
        <v>1</v>
      </c>
      <c r="CB59">
        <f t="shared" si="43"/>
        <v>0</v>
      </c>
      <c r="CC59">
        <f>IF('入力シート'!$T$9="",0,IF($L$27=$M59,1,IF($L$27&lt;=$L59,CD59,IF($L$27&lt;$M59,CE59,0))))</f>
        <v>0</v>
      </c>
      <c r="CD59">
        <f t="shared" si="44"/>
        <v>1</v>
      </c>
      <c r="CE59">
        <f t="shared" si="45"/>
        <v>0</v>
      </c>
      <c r="CF59">
        <f>IF('入力シート'!$T$11="",0,IF($L$28=$M59,1,IF($L$28&lt;=$L59,CG59,IF($L$28&lt;$M59,CH59,0))))</f>
        <v>0</v>
      </c>
      <c r="CG59">
        <f t="shared" si="46"/>
        <v>1</v>
      </c>
      <c r="CH59">
        <f t="shared" si="47"/>
        <v>0</v>
      </c>
      <c r="CI59">
        <f>IF('入力シート'!$T$13="",0,IF($L$29=$M59,1,IF($L$29&lt;=$L59,CJ59,IF($L$29&lt;$M59,CK59,0))))</f>
        <v>0</v>
      </c>
      <c r="CJ59">
        <f t="shared" si="48"/>
        <v>1</v>
      </c>
      <c r="CK59">
        <f t="shared" si="49"/>
        <v>0</v>
      </c>
      <c r="CL59">
        <f>IF('入力シート'!$T$15="",0,IF($L$30=$M59,1,IF($L$30&lt;=$L59,CM59,IF($L$30&lt;$M59,CN59,0))))</f>
        <v>0</v>
      </c>
      <c r="CM59">
        <f t="shared" si="50"/>
        <v>1</v>
      </c>
      <c r="CN59">
        <f t="shared" si="51"/>
        <v>0</v>
      </c>
      <c r="CO59">
        <f>IF('入力シート'!$T$17="",0,IF($L$31=$M59,1,IF($L$31&lt;=$L59,CP59,IF($L$31&lt;$M59,CQ59,0))))</f>
        <v>0</v>
      </c>
      <c r="CP59">
        <f t="shared" si="52"/>
        <v>1</v>
      </c>
      <c r="CQ59">
        <f t="shared" si="53"/>
        <v>0</v>
      </c>
      <c r="CR59">
        <f>IF('入力シート'!$T$19="",0,IF($L$32=$M59,1,IF($L$32&lt;=$L59,CS59,IF($L$32&lt;$M59,CT59,0))))</f>
        <v>0</v>
      </c>
      <c r="CS59">
        <f t="shared" si="54"/>
        <v>1</v>
      </c>
      <c r="CT59">
        <f t="shared" si="55"/>
        <v>0</v>
      </c>
      <c r="CU59">
        <f>IF('入力シート'!$T$21="",0,IF($L$33=$M59,1,IF($L$33&lt;=$L59,CV59,IF($L$33&lt;$M59,CW59,0))))</f>
        <v>0</v>
      </c>
      <c r="CV59">
        <f t="shared" si="56"/>
        <v>1</v>
      </c>
      <c r="CW59">
        <f t="shared" si="57"/>
        <v>0</v>
      </c>
      <c r="CX59">
        <f>IF('入力シート'!$T$23="",0,IF($L$34=$M59,1,IF($L$34&lt;=$L59,CY59,IF($L$34&lt;$M59,CZ59,0))))</f>
        <v>0</v>
      </c>
      <c r="CY59">
        <f t="shared" si="58"/>
        <v>1</v>
      </c>
      <c r="CZ59">
        <f t="shared" si="59"/>
        <v>0</v>
      </c>
      <c r="DA59">
        <f>IF('入力シート'!$T$25="",0,IF($L$35=$M59,1,IF($L$35&lt;=$L59,DB59,IF($L$35&lt;$M59,DC59,0))))</f>
        <v>0</v>
      </c>
      <c r="DB59">
        <f t="shared" si="60"/>
        <v>1</v>
      </c>
      <c r="DC59">
        <f t="shared" si="61"/>
        <v>0</v>
      </c>
      <c r="DD59">
        <f>IF('入力シート'!$T$27="",0,IF($L$36=$M59,1,IF($L$36&lt;=$L59,DE59,IF($L$36&lt;$M59,DF59,0))))</f>
        <v>0</v>
      </c>
      <c r="DE59">
        <f t="shared" si="62"/>
        <v>1</v>
      </c>
      <c r="DF59">
        <f t="shared" si="63"/>
        <v>0</v>
      </c>
      <c r="DG59">
        <f>IF('入力シート'!$T$29="",0,IF($L$37=$M59,1,IF($L$37&lt;=$L59,DH59,IF($L$37&lt;$M59,DI59,0))))</f>
        <v>0</v>
      </c>
      <c r="DH59">
        <f t="shared" si="64"/>
        <v>1</v>
      </c>
      <c r="DI59">
        <f t="shared" si="65"/>
        <v>0</v>
      </c>
      <c r="DJ59">
        <f>IF('入力シート'!$T$31="",0,IF($L$38=$M59,1,IF($L$38&lt;=$L59,DK59,IF($L$38&lt;$M59,DL59,0))))</f>
        <v>0</v>
      </c>
      <c r="DK59">
        <f t="shared" si="66"/>
        <v>1</v>
      </c>
      <c r="DL59">
        <f t="shared" si="67"/>
        <v>0</v>
      </c>
      <c r="DM59">
        <f>IF('入力シート'!$T$33="",0,IF($L$39=$M59,1,IF($L$39&lt;=$L59,DN59,IF($L$39&lt;$M59,DO59,0))))</f>
        <v>0</v>
      </c>
      <c r="DN59">
        <f t="shared" si="68"/>
        <v>1</v>
      </c>
      <c r="DO59">
        <f t="shared" si="69"/>
        <v>0</v>
      </c>
      <c r="DP59">
        <f>IF('入力シート'!$T$35="",0,IF($L$40=$M59,1,IF($L$40&lt;=$L59,DQ59,IF($L$40&lt;$M59,DR59,0))))</f>
        <v>0</v>
      </c>
      <c r="DQ59">
        <f t="shared" si="72"/>
        <v>1</v>
      </c>
      <c r="DR59">
        <f t="shared" si="73"/>
        <v>0</v>
      </c>
      <c r="DS59">
        <f>IF('入力シート'!$T$37="",0,IF($L$41=$M59,1,IF($L$41&lt;=$L59,DT59,IF($L$41&lt;$M59,DU59,0))))</f>
        <v>0</v>
      </c>
      <c r="DT59">
        <f t="shared" si="74"/>
        <v>1</v>
      </c>
      <c r="DU59">
        <f t="shared" si="75"/>
        <v>0</v>
      </c>
      <c r="DV59">
        <f>IF('入力シート'!$T$39="",0,IF($L$42=$M59,1,IF($L$42&lt;=$L59,DW59,IF($L$42&lt;$M59,DX59,0))))</f>
        <v>0</v>
      </c>
      <c r="DW59">
        <f t="shared" si="76"/>
        <v>1</v>
      </c>
      <c r="DX59">
        <f t="shared" si="77"/>
        <v>0</v>
      </c>
      <c r="DY59">
        <f>IF('入力シート'!$T$41="",0,IF($L$43=$M59,1,IF($L$43&lt;=$L59,DZ59,IF($L$43&lt;$M59,EA59,0))))</f>
        <v>0</v>
      </c>
      <c r="DZ59">
        <f t="shared" si="78"/>
        <v>1</v>
      </c>
      <c r="EA59">
        <f t="shared" si="79"/>
        <v>0</v>
      </c>
      <c r="EB59">
        <f>IF('入力シート'!$T$43="",0,IF($L$44=$M59,1,IF($L$44&lt;=$L59,EC59,IF($L$44&lt;$M59,ED59,0))))</f>
        <v>0</v>
      </c>
      <c r="EC59">
        <f t="shared" si="80"/>
        <v>1</v>
      </c>
      <c r="ED59">
        <f t="shared" si="81"/>
        <v>0</v>
      </c>
      <c r="EE59" s="41">
        <f t="shared" si="82"/>
        <v>0</v>
      </c>
      <c r="EF59" s="41">
        <f t="shared" si="83"/>
        <v>0</v>
      </c>
      <c r="EG59" s="41">
        <f t="shared" si="86"/>
        <v>0</v>
      </c>
      <c r="EH59" s="42" t="e">
        <f>LOOKUP($EE$62,'単価表シート'!$E$13:$E$49,'単価表シート'!M13:M49)</f>
        <v>#N/A</v>
      </c>
      <c r="EI59" s="43" t="e">
        <f t="shared" si="84"/>
        <v>#N/A</v>
      </c>
      <c r="EJ59" s="44" t="e">
        <f t="shared" si="85"/>
        <v>#N/A</v>
      </c>
      <c r="EK59" s="2"/>
      <c r="EL59" s="3"/>
      <c r="EM59" s="1"/>
    </row>
    <row r="60" spans="1:143" ht="13.5">
      <c r="A60">
        <v>9</v>
      </c>
      <c r="B60">
        <f>'単価表シート'!N4</f>
        <v>0</v>
      </c>
      <c r="C60">
        <f>'単価表シート'!N5</f>
        <v>0</v>
      </c>
      <c r="D60">
        <f>'単価表シート'!N6</f>
        <v>0</v>
      </c>
      <c r="F60">
        <f>'単価表シート'!N7</f>
        <v>0</v>
      </c>
      <c r="G60">
        <f>'単価表シート'!N8</f>
        <v>0</v>
      </c>
      <c r="H60">
        <f>'単価表シート'!N9</f>
        <v>0</v>
      </c>
      <c r="J60">
        <f>IF(B60=3,C60+'元号設定シート'!$G$6,IF(B60=4,C60+'元号設定シート'!$G$6+'元号設定シート'!$G$8,IF(B60=5,C60+'元号設定シート'!$G$6+'元号設定シート'!$G$8+'元号設定シート'!$G$10,C60)))</f>
        <v>0</v>
      </c>
      <c r="K60">
        <f>IF(F60=3,G60+'元号設定シート'!$G$6,IF(F60=4,G60+'元号設定シート'!$G$6+'元号設定シート'!$G$8,IF(F60=5,G60+'元号設定シート'!$G$6+'元号設定シート'!$G$8+'元号設定シート'!$G$10,G60)))</f>
        <v>0</v>
      </c>
      <c r="L60">
        <f t="shared" si="0"/>
        <v>0</v>
      </c>
      <c r="M60">
        <f t="shared" si="1"/>
        <v>0</v>
      </c>
      <c r="O60">
        <f>IF('入力シート'!$D$5="",0,IF($L$3=$M60,1,IF($L$3&lt;=$L60,P60,IF($L$3&lt;$M60,Q60,0))))</f>
        <v>0</v>
      </c>
      <c r="P60">
        <f t="shared" si="2"/>
        <v>1</v>
      </c>
      <c r="Q60">
        <f t="shared" si="3"/>
        <v>0</v>
      </c>
      <c r="R60">
        <f>IF('入力シート'!$D$7="",0,IF($L$4=$M60,1,IF($L$4&lt;=$L60,S60,IF($L$4&lt;$M60,T60,0))))</f>
        <v>0</v>
      </c>
      <c r="S60">
        <f t="shared" si="4"/>
        <v>1</v>
      </c>
      <c r="T60">
        <f t="shared" si="5"/>
        <v>0</v>
      </c>
      <c r="U60">
        <f>IF('入力シート'!$D$9="",0,IF($L$5=$M60,1,IF($L$5&lt;=$L60,V60,IF($L$5&lt;$M60,W60,0))))</f>
        <v>0</v>
      </c>
      <c r="V60">
        <f t="shared" si="6"/>
        <v>1</v>
      </c>
      <c r="W60">
        <f t="shared" si="7"/>
        <v>0</v>
      </c>
      <c r="X60">
        <f>IF('入力シート'!$D$11="",0,IF($L$6=$M60,1,IF($L$6&lt;=$L60,Y60,IF($L$6&lt;$M60,Z60,0))))</f>
        <v>0</v>
      </c>
      <c r="Y60">
        <f t="shared" si="8"/>
        <v>1</v>
      </c>
      <c r="Z60">
        <f t="shared" si="9"/>
        <v>0</v>
      </c>
      <c r="AA60">
        <f>IF('入力シート'!$D$13="",0,IF($L$7=$M60,1,IF($L$7&lt;=$L60,AB60,IF($L$7&lt;$M60,AC60,0))))</f>
        <v>0</v>
      </c>
      <c r="AB60">
        <f t="shared" si="10"/>
        <v>1</v>
      </c>
      <c r="AC60">
        <f t="shared" si="11"/>
        <v>0</v>
      </c>
      <c r="AD60">
        <f>IF('入力シート'!$D$15="",0,IF($L$8=$M60,1,IF($L$8&lt;=$L60,AE60,IF($L$8&lt;$M60,AF60,0))))</f>
        <v>0</v>
      </c>
      <c r="AE60">
        <f t="shared" si="12"/>
        <v>1</v>
      </c>
      <c r="AF60">
        <f t="shared" si="13"/>
        <v>0</v>
      </c>
      <c r="AG60">
        <f>IF('入力シート'!$D$17="",0,IF($L$9=$M60,1,IF($L$9&lt;=$L60,AH60,IF($L$9&lt;$M60,AI60,0))))</f>
        <v>0</v>
      </c>
      <c r="AH60">
        <f t="shared" si="14"/>
        <v>1</v>
      </c>
      <c r="AI60">
        <f t="shared" si="15"/>
        <v>0</v>
      </c>
      <c r="AJ60">
        <f>IF('入力シート'!$D$19="",0,IF($L$10=$M60,1,IF($L$10&lt;=$L60,AK60,IF($L$10&lt;$M60,AL60,0))))</f>
        <v>0</v>
      </c>
      <c r="AK60">
        <f t="shared" si="16"/>
        <v>1</v>
      </c>
      <c r="AL60">
        <f t="shared" si="17"/>
        <v>0</v>
      </c>
      <c r="AM60">
        <f>IF('入力シート'!$D$21="",0,IF($L$11=$M60,1,IF($L$11&lt;=$L60,AN60,IF($L$11&lt;$M60,AO60,0))))</f>
        <v>0</v>
      </c>
      <c r="AN60">
        <f t="shared" si="18"/>
        <v>1</v>
      </c>
      <c r="AO60">
        <f t="shared" si="19"/>
        <v>0</v>
      </c>
      <c r="AP60">
        <f>IF('入力シート'!$D$23="",0,IF($L$12=$M60,1,IF($L$12&lt;=$L60,AQ60,IF($L$12&lt;$M60,AR60,0))))</f>
        <v>0</v>
      </c>
      <c r="AQ60">
        <f t="shared" si="20"/>
        <v>1</v>
      </c>
      <c r="AR60">
        <f t="shared" si="21"/>
        <v>0</v>
      </c>
      <c r="AS60">
        <f>IF('入力シート'!$D$25="",0,IF($L$13=$M60,1,IF($L$13&lt;=$L60,AT60,IF($L$13&lt;$M60,AU60,0))))</f>
        <v>0</v>
      </c>
      <c r="AT60">
        <f t="shared" si="22"/>
        <v>1</v>
      </c>
      <c r="AU60">
        <f t="shared" si="23"/>
        <v>0</v>
      </c>
      <c r="AV60">
        <f>IF('入力シート'!$D$27="",0,IF($L$14=$M60,1,IF($L$14&lt;=$L60,AW60,IF($L$14&lt;$M60,AX60,0))))</f>
        <v>0</v>
      </c>
      <c r="AW60">
        <f t="shared" si="24"/>
        <v>1</v>
      </c>
      <c r="AX60">
        <f t="shared" si="25"/>
        <v>0</v>
      </c>
      <c r="AY60">
        <f>IF('入力シート'!$D$29="",0,IF($L$15=$M60,1,IF($L$15&lt;=$L60,AZ60,IF($L$15&lt;$M60,BA60,0))))</f>
        <v>0</v>
      </c>
      <c r="AZ60">
        <f t="shared" si="26"/>
        <v>1</v>
      </c>
      <c r="BA60">
        <f t="shared" si="27"/>
        <v>0</v>
      </c>
      <c r="BB60">
        <f>IF('入力シート'!$D$31="",0,IF($L$16=$M60,1,IF($L$16&lt;=$L60,BC60,IF($L$16&lt;$M60,BD60,0))))</f>
        <v>0</v>
      </c>
      <c r="BC60">
        <f t="shared" si="28"/>
        <v>1</v>
      </c>
      <c r="BD60">
        <f t="shared" si="29"/>
        <v>0</v>
      </c>
      <c r="BE60">
        <f>IF('入力シート'!$D$33="",0,IF($L$17=$M60,1,IF($L$17&lt;=$L60,BF60,IF($L$17&lt;$M60,BG60,0))))</f>
        <v>0</v>
      </c>
      <c r="BF60">
        <f t="shared" si="30"/>
        <v>1</v>
      </c>
      <c r="BG60">
        <f t="shared" si="31"/>
        <v>0</v>
      </c>
      <c r="BH60">
        <f>IF('入力シート'!$D$35="",0,IF($L$18=$M60,1,IF($L$18&lt;=$L60,BI60,IF($L$18&lt;$M60,BJ60,0))))</f>
        <v>0</v>
      </c>
      <c r="BI60">
        <f t="shared" si="32"/>
        <v>1</v>
      </c>
      <c r="BJ60">
        <f t="shared" si="33"/>
        <v>0</v>
      </c>
      <c r="BK60">
        <f>IF('入力シート'!$D$37="",0,IF($L$19=$M60,1,IF($L$19&lt;=$L60,BL60,IF($L$19&lt;$M60,BM60,0))))</f>
        <v>0</v>
      </c>
      <c r="BL60">
        <f t="shared" si="34"/>
        <v>1</v>
      </c>
      <c r="BM60">
        <f t="shared" si="35"/>
        <v>0</v>
      </c>
      <c r="BN60">
        <f>IF('入力シート'!$D$39="",0,IF($L$20=$M60,1,IF($L$20&lt;=$L60,BO60,IF($L$20&lt;$M60,BP60,0))))</f>
        <v>0</v>
      </c>
      <c r="BO60">
        <f t="shared" si="36"/>
        <v>1</v>
      </c>
      <c r="BP60">
        <f t="shared" si="37"/>
        <v>0</v>
      </c>
      <c r="BQ60">
        <f>IF('入力シート'!$D$41="",0,IF($L$21=$M60,1,IF($L$21&lt;=$L60,BR60,IF($L$21&lt;$M60,BS60,0))))</f>
        <v>0</v>
      </c>
      <c r="BR60">
        <f t="shared" si="38"/>
        <v>1</v>
      </c>
      <c r="BS60">
        <f t="shared" si="39"/>
        <v>0</v>
      </c>
      <c r="BT60">
        <f>IF('入力シート'!$D$43="",0,IF($L$22=$M60,1,IF($L$22&lt;=$L60,BU60,IF($L$22&lt;$M60,BV60,0))))</f>
        <v>0</v>
      </c>
      <c r="BU60">
        <f t="shared" si="40"/>
        <v>1</v>
      </c>
      <c r="BV60">
        <f t="shared" si="41"/>
        <v>0</v>
      </c>
      <c r="BW60">
        <f>IF('入力シート'!$T$5="",0,IF($L$25=$M60,1,IF($L$25&lt;=$L60,BX60,IF($L$25&lt;$M60,BY60,0))))</f>
        <v>0</v>
      </c>
      <c r="BX60">
        <f t="shared" si="70"/>
        <v>1</v>
      </c>
      <c r="BY60">
        <f t="shared" si="71"/>
        <v>0</v>
      </c>
      <c r="BZ60">
        <f>IF('入力シート'!$T$7="",0,IF($L$26=$M60,1,IF($L$26&lt;=$L60,CA60,IF($L$26&lt;$M60,CB60,0))))</f>
        <v>0</v>
      </c>
      <c r="CA60">
        <f t="shared" si="42"/>
        <v>1</v>
      </c>
      <c r="CB60">
        <f t="shared" si="43"/>
        <v>0</v>
      </c>
      <c r="CC60">
        <f>IF('入力シート'!$T$9="",0,IF($L$27=$M60,1,IF($L$27&lt;=$L60,CD60,IF($L$27&lt;$M60,CE60,0))))</f>
        <v>0</v>
      </c>
      <c r="CD60">
        <f t="shared" si="44"/>
        <v>1</v>
      </c>
      <c r="CE60">
        <f t="shared" si="45"/>
        <v>0</v>
      </c>
      <c r="CF60">
        <f>IF('入力シート'!$T$11="",0,IF($L$28=$M60,1,IF($L$28&lt;=$L60,CG60,IF($L$28&lt;$M60,CH60,0))))</f>
        <v>0</v>
      </c>
      <c r="CG60">
        <f t="shared" si="46"/>
        <v>1</v>
      </c>
      <c r="CH60">
        <f t="shared" si="47"/>
        <v>0</v>
      </c>
      <c r="CI60">
        <f>IF('入力シート'!$T$13="",0,IF($L$29=$M60,1,IF($L$29&lt;=$L60,CJ60,IF($L$29&lt;$M60,CK60,0))))</f>
        <v>0</v>
      </c>
      <c r="CJ60">
        <f t="shared" si="48"/>
        <v>1</v>
      </c>
      <c r="CK60">
        <f t="shared" si="49"/>
        <v>0</v>
      </c>
      <c r="CL60">
        <f>IF('入力シート'!$T$15="",0,IF($L$30=$M60,1,IF($L$30&lt;=$L60,CM60,IF($L$30&lt;$M60,CN60,0))))</f>
        <v>0</v>
      </c>
      <c r="CM60">
        <f t="shared" si="50"/>
        <v>1</v>
      </c>
      <c r="CN60">
        <f t="shared" si="51"/>
        <v>0</v>
      </c>
      <c r="CO60">
        <f>IF('入力シート'!$T$17="",0,IF($L$31=$M60,1,IF($L$31&lt;=$L60,CP60,IF($L$31&lt;$M60,CQ60,0))))</f>
        <v>0</v>
      </c>
      <c r="CP60">
        <f t="shared" si="52"/>
        <v>1</v>
      </c>
      <c r="CQ60">
        <f t="shared" si="53"/>
        <v>0</v>
      </c>
      <c r="CR60">
        <f>IF('入力シート'!$T$19="",0,IF($L$32=$M60,1,IF($L$32&lt;=$L60,CS60,IF($L$32&lt;$M60,CT60,0))))</f>
        <v>0</v>
      </c>
      <c r="CS60">
        <f t="shared" si="54"/>
        <v>1</v>
      </c>
      <c r="CT60">
        <f t="shared" si="55"/>
        <v>0</v>
      </c>
      <c r="CU60">
        <f>IF('入力シート'!$T$21="",0,IF($L$33=$M60,1,IF($L$33&lt;=$L60,CV60,IF($L$33&lt;$M60,CW60,0))))</f>
        <v>0</v>
      </c>
      <c r="CV60">
        <f t="shared" si="56"/>
        <v>1</v>
      </c>
      <c r="CW60">
        <f t="shared" si="57"/>
        <v>0</v>
      </c>
      <c r="CX60">
        <f>IF('入力シート'!$T$23="",0,IF($L$34=$M60,1,IF($L$34&lt;=$L60,CY60,IF($L$34&lt;$M60,CZ60,0))))</f>
        <v>0</v>
      </c>
      <c r="CY60">
        <f t="shared" si="58"/>
        <v>1</v>
      </c>
      <c r="CZ60">
        <f t="shared" si="59"/>
        <v>0</v>
      </c>
      <c r="DA60">
        <f>IF('入力シート'!$T$25="",0,IF($L$35=$M60,1,IF($L$35&lt;=$L60,DB60,IF($L$35&lt;$M60,DC60,0))))</f>
        <v>0</v>
      </c>
      <c r="DB60">
        <f t="shared" si="60"/>
        <v>1</v>
      </c>
      <c r="DC60">
        <f t="shared" si="61"/>
        <v>0</v>
      </c>
      <c r="DD60">
        <f>IF('入力シート'!$T$27="",0,IF($L$36=$M60,1,IF($L$36&lt;=$L60,DE60,IF($L$36&lt;$M60,DF60,0))))</f>
        <v>0</v>
      </c>
      <c r="DE60">
        <f t="shared" si="62"/>
        <v>1</v>
      </c>
      <c r="DF60">
        <f t="shared" si="63"/>
        <v>0</v>
      </c>
      <c r="DG60">
        <f>IF('入力シート'!$T$29="",0,IF($L$37=$M60,1,IF($L$37&lt;=$L60,DH60,IF($L$37&lt;$M60,DI60,0))))</f>
        <v>0</v>
      </c>
      <c r="DH60">
        <f t="shared" si="64"/>
        <v>1</v>
      </c>
      <c r="DI60">
        <f t="shared" si="65"/>
        <v>0</v>
      </c>
      <c r="DJ60">
        <f>IF('入力シート'!$T$31="",0,IF($L$38=$M60,1,IF($L$38&lt;=$L60,DK60,IF($L$38&lt;$M60,DL60,0))))</f>
        <v>0</v>
      </c>
      <c r="DK60">
        <f t="shared" si="66"/>
        <v>1</v>
      </c>
      <c r="DL60">
        <f t="shared" si="67"/>
        <v>0</v>
      </c>
      <c r="DM60">
        <f>IF('入力シート'!$T$33="",0,IF($L$39=$M60,1,IF($L$39&lt;=$L60,DN60,IF($L$39&lt;$M60,DO60,0))))</f>
        <v>0</v>
      </c>
      <c r="DN60">
        <f t="shared" si="68"/>
        <v>1</v>
      </c>
      <c r="DO60">
        <f t="shared" si="69"/>
        <v>0</v>
      </c>
      <c r="DP60">
        <f>IF('入力シート'!$T$35="",0,IF($L$40=$M60,1,IF($L$40&lt;=$L60,DQ60,IF($L$40&lt;$M60,DR60,0))))</f>
        <v>0</v>
      </c>
      <c r="DQ60">
        <f t="shared" si="72"/>
        <v>1</v>
      </c>
      <c r="DR60">
        <f t="shared" si="73"/>
        <v>0</v>
      </c>
      <c r="DS60">
        <f>IF('入力シート'!$T$37="",0,IF($L$41=$M60,1,IF($L$41&lt;=$L60,DT60,IF($L$41&lt;$M60,DU60,0))))</f>
        <v>0</v>
      </c>
      <c r="DT60">
        <f t="shared" si="74"/>
        <v>1</v>
      </c>
      <c r="DU60">
        <f t="shared" si="75"/>
        <v>0</v>
      </c>
      <c r="DV60">
        <f>IF('入力シート'!$T$39="",0,IF($L$42=$M60,1,IF($L$42&lt;=$L60,DW60,IF($L$42&lt;$M60,DX60,0))))</f>
        <v>0</v>
      </c>
      <c r="DW60">
        <f t="shared" si="76"/>
        <v>1</v>
      </c>
      <c r="DX60">
        <f t="shared" si="77"/>
        <v>0</v>
      </c>
      <c r="DY60">
        <f>IF('入力シート'!$T$41="",0,IF($L$43=$M60,1,IF($L$43&lt;=$L60,DZ60,IF($L$43&lt;$M60,EA60,0))))</f>
        <v>0</v>
      </c>
      <c r="DZ60">
        <f t="shared" si="78"/>
        <v>1</v>
      </c>
      <c r="EA60">
        <f t="shared" si="79"/>
        <v>0</v>
      </c>
      <c r="EB60">
        <f>IF('入力シート'!$T$43="",0,IF($L$44=$M60,1,IF($L$44&lt;=$L60,EC60,IF($L$44&lt;$M60,ED60,0))))</f>
        <v>0</v>
      </c>
      <c r="EC60">
        <f t="shared" si="80"/>
        <v>1</v>
      </c>
      <c r="ED60">
        <f t="shared" si="81"/>
        <v>0</v>
      </c>
      <c r="EE60" s="41">
        <f t="shared" si="82"/>
        <v>0</v>
      </c>
      <c r="EF60" s="41">
        <f t="shared" si="83"/>
        <v>0</v>
      </c>
      <c r="EG60" s="41">
        <f t="shared" si="86"/>
        <v>0</v>
      </c>
      <c r="EH60" s="42" t="e">
        <f>LOOKUP($EE$62,'単価表シート'!$E$13:$E$49,'単価表シート'!N13:N49)</f>
        <v>#N/A</v>
      </c>
      <c r="EI60" s="43" t="e">
        <f t="shared" si="84"/>
        <v>#N/A</v>
      </c>
      <c r="EJ60" s="44" t="e">
        <f t="shared" si="85"/>
        <v>#N/A</v>
      </c>
      <c r="EK60" s="2"/>
      <c r="EL60" s="3"/>
      <c r="EM60" s="1"/>
    </row>
    <row r="61" spans="1:143" ht="12" customHeight="1">
      <c r="A61">
        <v>10</v>
      </c>
      <c r="B61">
        <f>'単価表シート'!O4</f>
        <v>0</v>
      </c>
      <c r="C61">
        <f>'単価表シート'!O5</f>
        <v>0</v>
      </c>
      <c r="D61">
        <f>'単価表シート'!O6</f>
        <v>0</v>
      </c>
      <c r="F61">
        <f>'単価表シート'!O7</f>
        <v>0</v>
      </c>
      <c r="G61">
        <f>'単価表シート'!O8</f>
        <v>0</v>
      </c>
      <c r="H61">
        <f>'単価表シート'!O9</f>
        <v>0</v>
      </c>
      <c r="J61">
        <f>IF(B61=3,C61+'元号設定シート'!$G$6,IF(B61=4,C61+'元号設定シート'!$G$6+'元号設定シート'!$G$8,IF(B61=5,C61+'元号設定シート'!$G$6+'元号設定シート'!$G$8+'元号設定シート'!$G$10,C61)))</f>
        <v>0</v>
      </c>
      <c r="K61">
        <f>IF(F61=3,G61+'元号設定シート'!$G$6,IF(F61=4,G61+'元号設定シート'!$G$6+'元号設定シート'!$G$8,IF(F61=5,G61+'元号設定シート'!$G$6+'元号設定シート'!$G$8+'元号設定シート'!$G$10,G61)))</f>
        <v>0</v>
      </c>
      <c r="L61">
        <f t="shared" si="0"/>
        <v>0</v>
      </c>
      <c r="M61">
        <f t="shared" si="1"/>
        <v>0</v>
      </c>
      <c r="O61">
        <f>IF('入力シート'!$D$5="",0,IF($L$3=$M61,1,IF($L$3&lt;=$L61,P61,IF($L$3&lt;$M61,Q61,0))))</f>
        <v>0</v>
      </c>
      <c r="P61">
        <f t="shared" si="2"/>
        <v>1</v>
      </c>
      <c r="Q61">
        <f t="shared" si="3"/>
        <v>0</v>
      </c>
      <c r="R61">
        <f>IF('入力シート'!$D$7="",0,IF($L$4=$M61,1,IF($L$4&lt;=$L61,S61,IF($L$4&lt;$M61,T61,0))))</f>
        <v>0</v>
      </c>
      <c r="S61">
        <f t="shared" si="4"/>
        <v>1</v>
      </c>
      <c r="T61">
        <f t="shared" si="5"/>
        <v>0</v>
      </c>
      <c r="U61">
        <f>IF('入力シート'!$D$9="",0,IF($L$5=$M61,1,IF($L$5&lt;=$L61,V61,IF($L$5&lt;$M61,W61,0))))</f>
        <v>0</v>
      </c>
      <c r="V61">
        <f t="shared" si="6"/>
        <v>1</v>
      </c>
      <c r="W61">
        <f t="shared" si="7"/>
        <v>0</v>
      </c>
      <c r="X61">
        <f>IF('入力シート'!$D$11="",0,IF($L$6=$M61,1,IF($L$6&lt;=$L61,Y61,IF($L$6&lt;$M61,Z61,0))))</f>
        <v>0</v>
      </c>
      <c r="Y61">
        <f t="shared" si="8"/>
        <v>1</v>
      </c>
      <c r="Z61">
        <f t="shared" si="9"/>
        <v>0</v>
      </c>
      <c r="AA61">
        <f>IF('入力シート'!$D$13="",0,IF($L$7=$M61,1,IF($L$7&lt;=$L61,AB61,IF($L$7&lt;$M61,AC61,0))))</f>
        <v>0</v>
      </c>
      <c r="AB61">
        <f t="shared" si="10"/>
        <v>1</v>
      </c>
      <c r="AC61">
        <f t="shared" si="11"/>
        <v>0</v>
      </c>
      <c r="AD61">
        <f>IF('入力シート'!$D$15="",0,IF($L$8=$M61,1,IF($L$8&lt;=$L61,AE61,IF($L$8&lt;$M61,AF61,0))))</f>
        <v>0</v>
      </c>
      <c r="AE61">
        <f t="shared" si="12"/>
        <v>1</v>
      </c>
      <c r="AF61">
        <f t="shared" si="13"/>
        <v>0</v>
      </c>
      <c r="AG61">
        <f>IF('入力シート'!$D$17="",0,IF($L$9=$M61,1,IF($L$9&lt;=$L61,AH61,IF($L$9&lt;$M61,AI61,0))))</f>
        <v>0</v>
      </c>
      <c r="AH61">
        <f t="shared" si="14"/>
        <v>1</v>
      </c>
      <c r="AI61">
        <f t="shared" si="15"/>
        <v>0</v>
      </c>
      <c r="AJ61">
        <f>IF('入力シート'!$D$19="",0,IF($L$10=$M61,1,IF($L$10&lt;=$L61,AK61,IF($L$10&lt;$M61,AL61,0))))</f>
        <v>0</v>
      </c>
      <c r="AK61">
        <f t="shared" si="16"/>
        <v>1</v>
      </c>
      <c r="AL61">
        <f t="shared" si="17"/>
        <v>0</v>
      </c>
      <c r="AM61">
        <f>IF('入力シート'!$D$21="",0,IF($L$11=$M61,1,IF($L$11&lt;=$L61,AN61,IF($L$11&lt;$M61,AO61,0))))</f>
        <v>0</v>
      </c>
      <c r="AN61">
        <f t="shared" si="18"/>
        <v>1</v>
      </c>
      <c r="AO61">
        <f t="shared" si="19"/>
        <v>0</v>
      </c>
      <c r="AP61">
        <f>IF('入力シート'!$D$23="",0,IF($L$12=$M61,1,IF($L$12&lt;=$L61,AQ61,IF($L$12&lt;$M61,AR61,0))))</f>
        <v>0</v>
      </c>
      <c r="AQ61">
        <f t="shared" si="20"/>
        <v>1</v>
      </c>
      <c r="AR61">
        <f t="shared" si="21"/>
        <v>0</v>
      </c>
      <c r="AS61">
        <f>IF('入力シート'!$D$25="",0,IF($L$13=$M61,1,IF($L$13&lt;=$L61,AT61,IF($L$13&lt;$M61,AU61,0))))</f>
        <v>0</v>
      </c>
      <c r="AT61">
        <f t="shared" si="22"/>
        <v>1</v>
      </c>
      <c r="AU61">
        <f t="shared" si="23"/>
        <v>0</v>
      </c>
      <c r="AV61">
        <f>IF('入力シート'!$D$27="",0,IF($L$14=$M61,1,IF($L$14&lt;=$L61,AW61,IF($L$14&lt;$M61,AX61,0))))</f>
        <v>0</v>
      </c>
      <c r="AW61">
        <f t="shared" si="24"/>
        <v>1</v>
      </c>
      <c r="AX61">
        <f t="shared" si="25"/>
        <v>0</v>
      </c>
      <c r="AY61">
        <f>IF('入力シート'!$D$29="",0,IF($L$15=$M61,1,IF($L$15&lt;=$L61,AZ61,IF($L$15&lt;$M61,BA61,0))))</f>
        <v>0</v>
      </c>
      <c r="AZ61">
        <f t="shared" si="26"/>
        <v>1</v>
      </c>
      <c r="BA61">
        <f t="shared" si="27"/>
        <v>0</v>
      </c>
      <c r="BB61">
        <f>IF('入力シート'!$D$31="",0,IF($L$16=$M61,1,IF($L$16&lt;=$L61,BC61,IF($L$16&lt;$M61,BD61,0))))</f>
        <v>0</v>
      </c>
      <c r="BC61">
        <f t="shared" si="28"/>
        <v>1</v>
      </c>
      <c r="BD61">
        <f t="shared" si="29"/>
        <v>0</v>
      </c>
      <c r="BE61">
        <f>IF('入力シート'!$D$33="",0,IF($L$17=$M61,1,IF($L$17&lt;=$L61,BF61,IF($L$17&lt;$M61,BG61,0))))</f>
        <v>0</v>
      </c>
      <c r="BF61">
        <f t="shared" si="30"/>
        <v>1</v>
      </c>
      <c r="BG61">
        <f t="shared" si="31"/>
        <v>0</v>
      </c>
      <c r="BH61">
        <f>IF('入力シート'!$D$35="",0,IF($L$18=$M61,1,IF($L$18&lt;=$L61,BI61,IF($L$18&lt;$M61,BJ61,0))))</f>
        <v>0</v>
      </c>
      <c r="BI61">
        <f t="shared" si="32"/>
        <v>1</v>
      </c>
      <c r="BJ61">
        <f t="shared" si="33"/>
        <v>0</v>
      </c>
      <c r="BK61">
        <f>IF('入力シート'!$D$37="",0,IF($L$19=$M61,1,IF($L$19&lt;=$L61,BL61,IF($L$19&lt;$M61,BM61,0))))</f>
        <v>0</v>
      </c>
      <c r="BL61">
        <f t="shared" si="34"/>
        <v>1</v>
      </c>
      <c r="BM61">
        <f t="shared" si="35"/>
        <v>0</v>
      </c>
      <c r="BN61">
        <f>IF('入力シート'!$D$39="",0,IF($L$20=$M61,1,IF($L$20&lt;=$L61,BO61,IF($L$20&lt;$M61,BP61,0))))</f>
        <v>0</v>
      </c>
      <c r="BO61">
        <f t="shared" si="36"/>
        <v>1</v>
      </c>
      <c r="BP61">
        <f t="shared" si="37"/>
        <v>0</v>
      </c>
      <c r="BQ61">
        <f>IF('入力シート'!$D$41="",0,IF($L$21=$M61,1,IF($L$21&lt;=$L61,BR61,IF($L$21&lt;$M61,BS61,0))))</f>
        <v>0</v>
      </c>
      <c r="BR61">
        <f t="shared" si="38"/>
        <v>1</v>
      </c>
      <c r="BS61">
        <f t="shared" si="39"/>
        <v>0</v>
      </c>
      <c r="BT61">
        <f>IF('入力シート'!$D$43="",0,IF($L$22=$M61,1,IF($L$22&lt;=$L61,BU61,IF($L$22&lt;$M61,BV61,0))))</f>
        <v>0</v>
      </c>
      <c r="BU61">
        <f t="shared" si="40"/>
        <v>1</v>
      </c>
      <c r="BV61">
        <f t="shared" si="41"/>
        <v>0</v>
      </c>
      <c r="BW61">
        <f>IF('入力シート'!$T$5="",0,IF($L$25=$M61,1,IF($L$25&lt;=$L61,BX61,IF($L$25&lt;$M61,BY61,0))))</f>
        <v>0</v>
      </c>
      <c r="BX61">
        <f t="shared" si="70"/>
        <v>1</v>
      </c>
      <c r="BY61">
        <f t="shared" si="71"/>
        <v>0</v>
      </c>
      <c r="BZ61">
        <f>IF('入力シート'!$T$7="",0,IF($L$26=$M61,1,IF($L$26&lt;=$L61,CA61,IF($L$26&lt;$M61,CB61,0))))</f>
        <v>0</v>
      </c>
      <c r="CA61">
        <f t="shared" si="42"/>
        <v>1</v>
      </c>
      <c r="CB61">
        <f t="shared" si="43"/>
        <v>0</v>
      </c>
      <c r="CC61">
        <f>IF('入力シート'!$T$9="",0,IF($L$27=$M61,1,IF($L$27&lt;=$L61,CD61,IF($L$27&lt;$M61,CE61,0))))</f>
        <v>0</v>
      </c>
      <c r="CD61">
        <f t="shared" si="44"/>
        <v>1</v>
      </c>
      <c r="CE61">
        <f t="shared" si="45"/>
        <v>0</v>
      </c>
      <c r="CF61">
        <f>IF('入力シート'!$T$11="",0,IF($L$28=$M61,1,IF($L$28&lt;=$L61,CG61,IF($L$28&lt;$M61,CH61,0))))</f>
        <v>0</v>
      </c>
      <c r="CG61">
        <f t="shared" si="46"/>
        <v>1</v>
      </c>
      <c r="CH61">
        <f t="shared" si="47"/>
        <v>0</v>
      </c>
      <c r="CI61">
        <f>IF('入力シート'!$T$13="",0,IF($L$29=$M61,1,IF($L$29&lt;=$L61,CJ61,IF($L$29&lt;$M61,CK61,0))))</f>
        <v>0</v>
      </c>
      <c r="CJ61">
        <f t="shared" si="48"/>
        <v>1</v>
      </c>
      <c r="CK61">
        <f t="shared" si="49"/>
        <v>0</v>
      </c>
      <c r="CL61">
        <f>IF('入力シート'!$T$15="",0,IF($L$30=$M61,1,IF($L$30&lt;=$L61,CM61,IF($L$30&lt;$M61,CN61,0))))</f>
        <v>0</v>
      </c>
      <c r="CM61">
        <f t="shared" si="50"/>
        <v>1</v>
      </c>
      <c r="CN61">
        <f t="shared" si="51"/>
        <v>0</v>
      </c>
      <c r="CO61">
        <f>IF('入力シート'!$T$17="",0,IF($L$31=$M61,1,IF($L$31&lt;=$L61,CP61,IF($L$31&lt;$M61,CQ61,0))))</f>
        <v>0</v>
      </c>
      <c r="CP61">
        <f t="shared" si="52"/>
        <v>1</v>
      </c>
      <c r="CQ61">
        <f t="shared" si="53"/>
        <v>0</v>
      </c>
      <c r="CR61">
        <f>IF('入力シート'!$T$19="",0,IF($L$32=$M61,1,IF($L$32&lt;=$L61,CS61,IF($L$32&lt;$M61,CT61,0))))</f>
        <v>0</v>
      </c>
      <c r="CS61">
        <f t="shared" si="54"/>
        <v>1</v>
      </c>
      <c r="CT61">
        <f t="shared" si="55"/>
        <v>0</v>
      </c>
      <c r="CU61">
        <f>IF('入力シート'!$T$21="",0,IF($L$33=$M61,1,IF($L$33&lt;=$L61,CV61,IF($L$33&lt;$M61,CW61,0))))</f>
        <v>0</v>
      </c>
      <c r="CV61">
        <f t="shared" si="56"/>
        <v>1</v>
      </c>
      <c r="CW61">
        <f t="shared" si="57"/>
        <v>0</v>
      </c>
      <c r="CX61">
        <f>IF('入力シート'!$T$23="",0,IF($L$34=$M61,1,IF($L$34&lt;=$L61,CY61,IF($L$34&lt;$M61,CZ61,0))))</f>
        <v>0</v>
      </c>
      <c r="CY61">
        <f t="shared" si="58"/>
        <v>1</v>
      </c>
      <c r="CZ61">
        <f t="shared" si="59"/>
        <v>0</v>
      </c>
      <c r="DA61">
        <f>IF('入力シート'!$T$25="",0,IF($L$35=$M61,1,IF($L$35&lt;=$L61,DB61,IF($L$35&lt;$M61,DC61,0))))</f>
        <v>0</v>
      </c>
      <c r="DB61">
        <f t="shared" si="60"/>
        <v>1</v>
      </c>
      <c r="DC61">
        <f t="shared" si="61"/>
        <v>0</v>
      </c>
      <c r="DD61">
        <f>IF('入力シート'!$T$27="",0,IF($L$36=$M61,1,IF($L$36&lt;=$L61,DE61,IF($L$36&lt;$M61,DF61,0))))</f>
        <v>0</v>
      </c>
      <c r="DE61">
        <f t="shared" si="62"/>
        <v>1</v>
      </c>
      <c r="DF61">
        <f t="shared" si="63"/>
        <v>0</v>
      </c>
      <c r="DG61">
        <f>IF('入力シート'!$T$29="",0,IF($L$37=$M61,1,IF($L$37&lt;=$L61,DH61,IF($L$37&lt;$M61,DI61,0))))</f>
        <v>0</v>
      </c>
      <c r="DH61">
        <f t="shared" si="64"/>
        <v>1</v>
      </c>
      <c r="DI61">
        <f t="shared" si="65"/>
        <v>0</v>
      </c>
      <c r="DJ61">
        <f>IF('入力シート'!$T$31="",0,IF($L$38=$M61,1,IF($L$38&lt;=$L61,DK61,IF($L$38&lt;$M61,DL61,0))))</f>
        <v>0</v>
      </c>
      <c r="DK61">
        <f t="shared" si="66"/>
        <v>1</v>
      </c>
      <c r="DL61">
        <f t="shared" si="67"/>
        <v>0</v>
      </c>
      <c r="DM61">
        <f>IF('入力シート'!$T$33="",0,IF($L$39=$M61,1,IF($L$39&lt;=$L61,DN61,IF($L$39&lt;$M61,DO61,0))))</f>
        <v>0</v>
      </c>
      <c r="DN61">
        <f t="shared" si="68"/>
        <v>1</v>
      </c>
      <c r="DO61">
        <f t="shared" si="69"/>
        <v>0</v>
      </c>
      <c r="DP61">
        <f>IF('入力シート'!$T$35="",0,IF($L$40=$M61,1,IF($L$40&lt;=$L61,DQ61,IF($L$40&lt;$M61,DR61,0))))</f>
        <v>0</v>
      </c>
      <c r="DQ61">
        <f t="shared" si="72"/>
        <v>1</v>
      </c>
      <c r="DR61">
        <f t="shared" si="73"/>
        <v>0</v>
      </c>
      <c r="DS61">
        <f>IF('入力シート'!$T$37="",0,IF($L$41=$M61,1,IF($L$41&lt;=$L61,DT61,IF($L$41&lt;$M61,DU61,0))))</f>
        <v>0</v>
      </c>
      <c r="DT61">
        <f t="shared" si="74"/>
        <v>1</v>
      </c>
      <c r="DU61">
        <f t="shared" si="75"/>
        <v>0</v>
      </c>
      <c r="DV61">
        <f>IF('入力シート'!$T$39="",0,IF($L$42=$M61,1,IF($L$42&lt;=$L61,DW61,IF($L$42&lt;$M61,DX61,0))))</f>
        <v>0</v>
      </c>
      <c r="DW61">
        <f t="shared" si="76"/>
        <v>1</v>
      </c>
      <c r="DX61">
        <f t="shared" si="77"/>
        <v>0</v>
      </c>
      <c r="DY61">
        <f>IF('入力シート'!$T$41="",0,IF($L$43=$M61,1,IF($L$43&lt;=$L61,DZ61,IF($L$43&lt;$M61,EA61,0))))</f>
        <v>0</v>
      </c>
      <c r="DZ61">
        <f t="shared" si="78"/>
        <v>1</v>
      </c>
      <c r="EA61">
        <f t="shared" si="79"/>
        <v>0</v>
      </c>
      <c r="EB61">
        <f>IF('入力シート'!$T$43="",0,IF($L$44=$M61,1,IF($L$44&lt;=$L61,EC61,IF($L$44&lt;$M61,ED61,0))))</f>
        <v>0</v>
      </c>
      <c r="EC61">
        <f t="shared" si="80"/>
        <v>1</v>
      </c>
      <c r="ED61">
        <f t="shared" si="81"/>
        <v>0</v>
      </c>
      <c r="EE61" s="41">
        <f t="shared" si="82"/>
        <v>0</v>
      </c>
      <c r="EF61" s="41">
        <f t="shared" si="83"/>
        <v>0</v>
      </c>
      <c r="EG61" s="41">
        <f t="shared" si="86"/>
        <v>0</v>
      </c>
      <c r="EH61" s="42" t="e">
        <f>LOOKUP($EE$62,'単価表シート'!$E$13:$E$49,'単価表シート'!O13:O49)</f>
        <v>#N/A</v>
      </c>
      <c r="EI61" s="43" t="e">
        <f t="shared" si="84"/>
        <v>#N/A</v>
      </c>
      <c r="EJ61" s="44" t="e">
        <f t="shared" si="85"/>
        <v>#N/A</v>
      </c>
      <c r="EK61" s="2"/>
      <c r="EL61" s="3"/>
      <c r="EM61" s="1"/>
    </row>
    <row r="62" spans="15:143" ht="12" customHeight="1">
      <c r="O62">
        <f>SUM(O52:O61)</f>
        <v>0</v>
      </c>
      <c r="R62">
        <f>SUM(R52:R61)</f>
        <v>0</v>
      </c>
      <c r="U62">
        <f>SUM(U52:U61)</f>
        <v>0</v>
      </c>
      <c r="X62">
        <f>SUM(X52:X61)</f>
        <v>0</v>
      </c>
      <c r="AA62">
        <f>SUM(AA52:AA61)</f>
        <v>0</v>
      </c>
      <c r="AD62">
        <f>SUM(AD52:AD61)</f>
        <v>0</v>
      </c>
      <c r="AG62">
        <f>SUM(AG52:AG61)</f>
        <v>0</v>
      </c>
      <c r="AJ62">
        <f>SUM(AJ52:AJ61)</f>
        <v>0</v>
      </c>
      <c r="AM62">
        <f>SUM(AM52:AM61)</f>
        <v>0</v>
      </c>
      <c r="AP62">
        <f>SUM(AP52:AP61)</f>
        <v>0</v>
      </c>
      <c r="AS62">
        <f>SUM(AS52:AS61)</f>
        <v>0</v>
      </c>
      <c r="AV62">
        <f>SUM(AV52:AV61)</f>
        <v>0</v>
      </c>
      <c r="AY62">
        <f>SUM(AY52:AY61)</f>
        <v>0</v>
      </c>
      <c r="BB62">
        <f>SUM(BB52:BB61)</f>
        <v>0</v>
      </c>
      <c r="BE62">
        <f>SUM(BE52:BE61)</f>
        <v>0</v>
      </c>
      <c r="BH62">
        <f>SUM(BH52:BH61)</f>
        <v>0</v>
      </c>
      <c r="BK62">
        <f>SUM(BK52:BK61)</f>
        <v>0</v>
      </c>
      <c r="BN62">
        <f>SUM(BN52:BN61)</f>
        <v>0</v>
      </c>
      <c r="BQ62">
        <f>SUM(BQ52:BQ61)</f>
        <v>0</v>
      </c>
      <c r="BT62">
        <f>SUM(BT52:BT61)</f>
        <v>0</v>
      </c>
      <c r="BW62">
        <f>SUM(BW52:BW61)</f>
        <v>0</v>
      </c>
      <c r="BZ62">
        <f>SUM(BZ52:BZ61)</f>
        <v>0</v>
      </c>
      <c r="CC62">
        <f>SUM(CC52:CC61)</f>
        <v>0</v>
      </c>
      <c r="CF62">
        <f>SUM(CF52:CF61)</f>
        <v>0</v>
      </c>
      <c r="CI62">
        <f>SUM(CI52:CI61)</f>
        <v>0</v>
      </c>
      <c r="CL62">
        <f>SUM(CL52:CL61)</f>
        <v>0</v>
      </c>
      <c r="CO62">
        <f>SUM(CO52:CO61)</f>
        <v>0</v>
      </c>
      <c r="CR62">
        <f>SUM(CR52:CR61)</f>
        <v>0</v>
      </c>
      <c r="CU62">
        <f>SUM(CU52:CU61)</f>
        <v>0</v>
      </c>
      <c r="CX62">
        <f>SUM(CX52:CX61)</f>
        <v>0</v>
      </c>
      <c r="DA62">
        <f>SUM(DA52:DA61)</f>
        <v>0</v>
      </c>
      <c r="DD62">
        <f>SUM(DD52:DD61)</f>
        <v>0</v>
      </c>
      <c r="DG62">
        <f>SUM(DG52:DG61)</f>
        <v>0</v>
      </c>
      <c r="DJ62">
        <f>SUM(DJ52:DJ61)</f>
        <v>0</v>
      </c>
      <c r="DM62">
        <f>SUM(DM52:DM61)</f>
        <v>0</v>
      </c>
      <c r="DP62">
        <f>SUM(DP52:DP61)</f>
        <v>0</v>
      </c>
      <c r="DS62">
        <f>SUM(DS52:DS61)</f>
        <v>0</v>
      </c>
      <c r="DV62">
        <f>SUM(DV52:DV61)</f>
        <v>0</v>
      </c>
      <c r="DY62">
        <f>SUM(DY52:DY61)</f>
        <v>0</v>
      </c>
      <c r="EB62">
        <f>SUM(EB52:EB61)</f>
        <v>0</v>
      </c>
      <c r="EE62" s="41">
        <f>SUM(EE52:EE61)</f>
        <v>0</v>
      </c>
      <c r="EF62" s="41">
        <f>SUM(EF52:EF61)</f>
        <v>0</v>
      </c>
      <c r="EG62" s="41">
        <f>SUM(EG52:EG61)</f>
        <v>0</v>
      </c>
      <c r="EH62" s="41"/>
      <c r="EI62" s="43" t="e">
        <f>SUM(EI52:EI61)</f>
        <v>#N/A</v>
      </c>
      <c r="EJ62" s="44" t="e">
        <f>SUM(EJ52:EJ61)</f>
        <v>#N/A</v>
      </c>
      <c r="EK62" s="2"/>
      <c r="EL62" s="3"/>
      <c r="EM62" s="4"/>
    </row>
    <row r="63" spans="135:143" ht="12" customHeight="1">
      <c r="EE63" s="41"/>
      <c r="EF63" s="41"/>
      <c r="EG63" s="41"/>
      <c r="EH63" s="76" t="s">
        <v>155</v>
      </c>
      <c r="EI63" s="42" t="e">
        <f>ROUND(EI62,0)</f>
        <v>#N/A</v>
      </c>
      <c r="EJ63" s="42" t="e">
        <f>ROUND(EJ62,0)</f>
        <v>#N/A</v>
      </c>
      <c r="EK63" s="1"/>
      <c r="EL63" s="2"/>
      <c r="EM63" s="2"/>
    </row>
    <row r="64" spans="27:143" ht="12" customHeight="1">
      <c r="AA64" t="s">
        <v>153</v>
      </c>
      <c r="EE64" s="41"/>
      <c r="EF64" s="41"/>
      <c r="EG64" s="41"/>
      <c r="EH64" s="76" t="s">
        <v>156</v>
      </c>
      <c r="EI64" s="42" t="e">
        <f>ROUND(EI63,-2)</f>
        <v>#N/A</v>
      </c>
      <c r="EJ64" s="42" t="e">
        <f>ROUND(EJ63,-2)</f>
        <v>#N/A</v>
      </c>
      <c r="EK64" s="1"/>
      <c r="EL64" s="2"/>
      <c r="EM64" s="2"/>
    </row>
    <row r="65" spans="27:140" ht="12" customHeight="1">
      <c r="AA65" t="s">
        <v>154</v>
      </c>
      <c r="EE65" s="77"/>
      <c r="EF65" s="77"/>
      <c r="EG65" s="77"/>
      <c r="EH65" s="76" t="s">
        <v>157</v>
      </c>
      <c r="EI65" s="42" t="e">
        <f>ROUND(EI62,-2)</f>
        <v>#N/A</v>
      </c>
      <c r="EJ65" s="77"/>
    </row>
    <row r="66" spans="135:140" ht="12" customHeight="1">
      <c r="EE66" s="77"/>
      <c r="EF66" s="77"/>
      <c r="EG66" s="77"/>
      <c r="EH66" s="76" t="s">
        <v>158</v>
      </c>
      <c r="EI66" s="78" t="e">
        <f>IF(EI64=EI65,EI64,EI65)</f>
        <v>#N/A</v>
      </c>
      <c r="EJ66" s="77"/>
    </row>
    <row r="67" ht="12" customHeight="1"/>
    <row r="68" ht="12" customHeight="1"/>
    <row r="69" ht="12" customHeight="1">
      <c r="DT69" s="1"/>
    </row>
    <row r="70" ht="12" customHeight="1"/>
    <row r="71" spans="136:212" ht="12" customHeight="1"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2"/>
      <c r="GU71" s="1"/>
      <c r="GV71" s="1"/>
      <c r="GW71" s="1"/>
      <c r="GX71" s="1"/>
      <c r="GY71" s="1"/>
      <c r="GZ71" s="1"/>
      <c r="HA71" s="1"/>
      <c r="HB71" s="1"/>
      <c r="HC71" s="1"/>
      <c r="HD71" s="1"/>
    </row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</sheetData>
  <sheetProtection sheet="1" objects="1" scenarios="1"/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農業者年金基金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業務第一部給付課</dc:creator>
  <cp:keywords/>
  <dc:description/>
  <cp:lastModifiedBy> </cp:lastModifiedBy>
  <cp:lastPrinted>2002-11-05T10:21:37Z</cp:lastPrinted>
  <dcterms:created xsi:type="dcterms:W3CDTF">1997-06-18T10:55:32Z</dcterms:created>
  <dcterms:modified xsi:type="dcterms:W3CDTF">2002-11-22T09:50:40Z</dcterms:modified>
  <cp:category/>
  <cp:version/>
  <cp:contentType/>
  <cp:contentStatus/>
</cp:coreProperties>
</file>